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5256" yWindow="252" windowWidth="12900" windowHeight="7800" tabRatio="932" activeTab="3"/>
  </bookViews>
  <sheets>
    <sheet name="جدول 1" sheetId="107" r:id="rId1"/>
    <sheet name="جدول 2" sheetId="137" r:id="rId2"/>
    <sheet name="جدول 3" sheetId="95" r:id="rId3"/>
    <sheet name="جدول 6" sheetId="98" r:id="rId4"/>
    <sheet name="جدول 7" sheetId="99" r:id="rId5"/>
    <sheet name="جدول 8" sheetId="101" r:id="rId6"/>
    <sheet name="جدول 9" sheetId="102" r:id="rId7"/>
    <sheet name="جدول10" sheetId="103" r:id="rId8"/>
    <sheet name="تابع جدول 10" sheetId="104" r:id="rId9"/>
    <sheet name="جدول 11" sheetId="105" r:id="rId10"/>
    <sheet name="تابع جدول 11" sheetId="106" r:id="rId11"/>
    <sheet name="جدول 12" sheetId="108" r:id="rId12"/>
    <sheet name="جدول 13" sheetId="109" r:id="rId13"/>
    <sheet name="نينوى" sheetId="133" r:id="rId14"/>
    <sheet name="كركوك " sheetId="134" r:id="rId15"/>
    <sheet name="ديالى" sheetId="114" r:id="rId16"/>
    <sheet name="الانبار" sheetId="127" r:id="rId17"/>
    <sheet name="بغداد" sheetId="115" r:id="rId18"/>
    <sheet name="بابل" sheetId="116" r:id="rId19"/>
    <sheet name="كربلاء" sheetId="128" r:id="rId20"/>
    <sheet name="واسط" sheetId="117" r:id="rId21"/>
    <sheet name="صلاح الدين" sheetId="129" r:id="rId22"/>
    <sheet name="النجف" sheetId="119" r:id="rId23"/>
    <sheet name="القادسية" sheetId="120" r:id="rId24"/>
    <sheet name="المثنى" sheetId="121" r:id="rId25"/>
    <sheet name="ذي قار" sheetId="122" r:id="rId26"/>
    <sheet name="ميسان" sheetId="123" r:id="rId27"/>
    <sheet name="البصرة" sheetId="124" r:id="rId28"/>
    <sheet name="Sheet1" sheetId="126" r:id="rId29"/>
    <sheet name="Sheet2" sheetId="138" r:id="rId30"/>
  </sheets>
  <definedNames>
    <definedName name="_xlnm.Print_Area" localSheetId="16">الانبار!$A$1:$J$14</definedName>
    <definedName name="_xlnm.Print_Area" localSheetId="27">البصرة!$A$1:$J$16</definedName>
    <definedName name="_xlnm.Print_Area" localSheetId="23">القادسية!$A$1:$K$16</definedName>
    <definedName name="_xlnm.Print_Area" localSheetId="24">المثنى!$A$1:$G$21</definedName>
    <definedName name="_xlnm.Print_Area" localSheetId="22">النجف!$A$1:$I$12</definedName>
    <definedName name="_xlnm.Print_Area" localSheetId="18">بابل!$A$2:$J$14</definedName>
    <definedName name="_xlnm.Print_Area" localSheetId="17">بغداد!$B$1:$Q$24</definedName>
    <definedName name="_xlnm.Print_Area" localSheetId="8">'تابع جدول 10'!$A$1:$O$22</definedName>
    <definedName name="_xlnm.Print_Area" localSheetId="10">'تابع جدول 11'!$A$1:$K$28</definedName>
    <definedName name="_xlnm.Print_Area" localSheetId="0">'جدول 1'!$A$1:$J$51</definedName>
    <definedName name="_xlnm.Print_Area" localSheetId="9">'جدول 11'!$A$1:$L$30</definedName>
    <definedName name="_xlnm.Print_Area" localSheetId="12">'جدول 13'!$A$1:$P$27</definedName>
    <definedName name="_xlnm.Print_Area" localSheetId="1">'جدول 2'!$A$1:$AB$30</definedName>
    <definedName name="_xlnm.Print_Area" localSheetId="2">'جدول 3'!$C$1:$M$28</definedName>
    <definedName name="_xlnm.Print_Area" localSheetId="3">'جدول 6'!$A$1:$P$22</definedName>
    <definedName name="_xlnm.Print_Area" localSheetId="4">'جدول 7'!$B$1:$Q$30</definedName>
    <definedName name="_xlnm.Print_Area" localSheetId="5">'جدول 8'!$A$1:$M$28</definedName>
    <definedName name="_xlnm.Print_Area" localSheetId="6">'جدول 9'!$A$3:$M$31</definedName>
    <definedName name="_xlnm.Print_Area" localSheetId="7">جدول10!$A$1:$O$26</definedName>
    <definedName name="_xlnm.Print_Area" localSheetId="15">ديالى!$A$1:$L$11</definedName>
    <definedName name="_xlnm.Print_Area" localSheetId="25">'ذي قار'!$A$1:$I$13</definedName>
    <definedName name="_xlnm.Print_Area" localSheetId="21">'صلاح الدين'!$A$1:$M$11</definedName>
    <definedName name="_xlnm.Print_Area" localSheetId="19">كربلاء!$A$1:$I$16</definedName>
    <definedName name="_xlnm.Print_Area" localSheetId="20">واسط!$A$1:$J$15</definedName>
  </definedNames>
  <calcPr calcId="144525"/>
  <fileRecoveryPr autoRecover="0"/>
</workbook>
</file>

<file path=xl/calcChain.xml><?xml version="1.0" encoding="utf-8"?>
<calcChain xmlns="http://schemas.openxmlformats.org/spreadsheetml/2006/main">
  <c r="O6" i="109" l="1"/>
  <c r="O25" i="109" s="1"/>
  <c r="D22" i="133"/>
  <c r="O7" i="109"/>
  <c r="O8" i="109"/>
  <c r="O9" i="109"/>
  <c r="O10" i="109"/>
  <c r="O11" i="109"/>
  <c r="O12" i="109"/>
  <c r="O13" i="109"/>
  <c r="O14" i="109"/>
  <c r="O15" i="109"/>
  <c r="O16" i="109"/>
  <c r="O18" i="109"/>
  <c r="O19" i="109"/>
  <c r="O20" i="109"/>
  <c r="O21" i="109"/>
  <c r="O22" i="109"/>
  <c r="O23" i="109"/>
  <c r="O24" i="109"/>
  <c r="N7" i="109"/>
  <c r="N8" i="109"/>
  <c r="N9" i="109"/>
  <c r="N11" i="109"/>
  <c r="N12" i="109"/>
  <c r="N13" i="109"/>
  <c r="N14" i="109"/>
  <c r="N15" i="109"/>
  <c r="N16" i="109"/>
  <c r="N18" i="109"/>
  <c r="N19" i="109"/>
  <c r="N20" i="109"/>
  <c r="N21" i="109"/>
  <c r="N22" i="109"/>
  <c r="N23" i="109"/>
  <c r="N24" i="109"/>
  <c r="N25" i="109"/>
  <c r="N6" i="109"/>
  <c r="M7" i="108"/>
  <c r="M14" i="108"/>
  <c r="M16" i="108"/>
  <c r="M17" i="108"/>
  <c r="M18" i="108"/>
  <c r="M19" i="108"/>
  <c r="M20" i="108"/>
  <c r="M21" i="108"/>
  <c r="M6" i="108"/>
  <c r="L7" i="108"/>
  <c r="L9" i="108"/>
  <c r="L10" i="108"/>
  <c r="L11" i="108"/>
  <c r="L12" i="108"/>
  <c r="L13" i="108"/>
  <c r="L14" i="108"/>
  <c r="L15" i="108"/>
  <c r="L16" i="108"/>
  <c r="L17" i="108"/>
  <c r="L18" i="108"/>
  <c r="L19" i="108"/>
  <c r="L20" i="108"/>
  <c r="L21" i="108"/>
  <c r="L6" i="108"/>
  <c r="L26" i="102"/>
  <c r="L7" i="102"/>
  <c r="K26" i="102"/>
  <c r="K7" i="102"/>
  <c r="L8" i="101"/>
  <c r="L9" i="101"/>
  <c r="L10" i="101"/>
  <c r="L11" i="101"/>
  <c r="L12" i="101"/>
  <c r="L13" i="101"/>
  <c r="L14" i="101"/>
  <c r="L15" i="101"/>
  <c r="L16" i="101"/>
  <c r="L17" i="101"/>
  <c r="L18" i="101"/>
  <c r="L19" i="101"/>
  <c r="L20" i="101"/>
  <c r="L21" i="101"/>
  <c r="L22" i="101"/>
  <c r="L7" i="101"/>
  <c r="K8" i="101"/>
  <c r="K9" i="101"/>
  <c r="K10" i="101"/>
  <c r="K11" i="101"/>
  <c r="K12" i="101"/>
  <c r="K13" i="101"/>
  <c r="K14" i="101"/>
  <c r="K15" i="101"/>
  <c r="K16" i="101"/>
  <c r="K17" i="101"/>
  <c r="K18" i="101"/>
  <c r="K19" i="101"/>
  <c r="K20" i="101"/>
  <c r="K21" i="101"/>
  <c r="K22" i="101"/>
  <c r="K7" i="101"/>
  <c r="P6" i="99"/>
  <c r="P7" i="99"/>
  <c r="P8" i="99"/>
  <c r="P9" i="99"/>
  <c r="P10" i="99"/>
  <c r="P11" i="99"/>
  <c r="P13" i="99"/>
  <c r="P14" i="99"/>
  <c r="P15" i="99"/>
  <c r="P16" i="99"/>
  <c r="P17" i="99"/>
  <c r="P18" i="99"/>
  <c r="P21" i="99"/>
  <c r="P22" i="99"/>
  <c r="P5" i="99"/>
  <c r="P23" i="99" s="1"/>
  <c r="O6" i="99"/>
  <c r="O7" i="99"/>
  <c r="O8" i="99"/>
  <c r="O9" i="99"/>
  <c r="O10" i="99"/>
  <c r="O11" i="99"/>
  <c r="O12" i="99"/>
  <c r="O13" i="99"/>
  <c r="O14" i="99"/>
  <c r="O15" i="99"/>
  <c r="O16" i="99"/>
  <c r="O18" i="99"/>
  <c r="O21" i="99"/>
  <c r="O22" i="99"/>
  <c r="O5" i="99"/>
  <c r="O23" i="99" s="1"/>
  <c r="P7" i="98"/>
  <c r="P8" i="98"/>
  <c r="P9" i="98"/>
  <c r="P10" i="98"/>
  <c r="P11" i="98"/>
  <c r="P12" i="98"/>
  <c r="P13" i="98"/>
  <c r="P14" i="98"/>
  <c r="P15" i="98"/>
  <c r="P16" i="98"/>
  <c r="P17" i="98"/>
  <c r="P18" i="98"/>
  <c r="P19" i="98"/>
  <c r="P20" i="98"/>
  <c r="P21" i="98"/>
  <c r="P6" i="98"/>
  <c r="O7" i="98"/>
  <c r="O8" i="98"/>
  <c r="O9" i="98"/>
  <c r="O10" i="98"/>
  <c r="O11" i="98"/>
  <c r="O12" i="98"/>
  <c r="O13" i="98"/>
  <c r="O14" i="98"/>
  <c r="O15" i="98"/>
  <c r="O16" i="98"/>
  <c r="O17" i="98"/>
  <c r="O18" i="98"/>
  <c r="O19" i="98"/>
  <c r="O20" i="98"/>
  <c r="O21" i="98"/>
  <c r="O6" i="98"/>
  <c r="G8" i="137" l="1"/>
  <c r="G6" i="137"/>
  <c r="G5" i="137"/>
  <c r="F5" i="137"/>
  <c r="I14" i="107" l="1"/>
  <c r="I15" i="107"/>
  <c r="I12" i="107"/>
  <c r="G7" i="137"/>
  <c r="F20" i="137" s="1"/>
  <c r="H14" i="120" l="1"/>
  <c r="J8" i="114"/>
  <c r="I8" i="114"/>
  <c r="F8" i="114"/>
  <c r="E8" i="114"/>
  <c r="H25" i="106"/>
  <c r="I25" i="95"/>
  <c r="G25" i="95"/>
  <c r="E25" i="95"/>
  <c r="E20" i="137" l="1"/>
  <c r="C20" i="137"/>
  <c r="C20" i="104" l="1"/>
  <c r="M25" i="109" l="1"/>
  <c r="K21" i="108"/>
  <c r="C25" i="109"/>
  <c r="J8" i="106" l="1"/>
  <c r="L25" i="105"/>
  <c r="N6" i="104"/>
  <c r="E20" i="104"/>
  <c r="L20" i="103"/>
  <c r="J12" i="124"/>
  <c r="I12" i="124"/>
  <c r="E12" i="124"/>
  <c r="D12" i="124"/>
  <c r="H15" i="123"/>
  <c r="G15" i="123"/>
  <c r="F18" i="121"/>
  <c r="E18" i="121"/>
  <c r="D18" i="121"/>
  <c r="C18" i="121"/>
  <c r="D14" i="120"/>
  <c r="C14" i="120"/>
  <c r="H12" i="128"/>
  <c r="G12" i="128"/>
  <c r="D12" i="128"/>
  <c r="C12" i="128"/>
  <c r="I11" i="115"/>
  <c r="I19" i="115"/>
  <c r="H19" i="115"/>
  <c r="E21" i="115"/>
  <c r="J22" i="101"/>
  <c r="H22" i="101"/>
  <c r="F22" i="101"/>
  <c r="E22" i="101"/>
  <c r="D22" i="101" l="1"/>
  <c r="L21" i="98"/>
  <c r="J21" i="98"/>
  <c r="H21" i="98"/>
  <c r="D21" i="98"/>
  <c r="H25" i="95" l="1"/>
  <c r="F25" i="95" l="1"/>
  <c r="D25" i="95" l="1"/>
  <c r="D21" i="115"/>
  <c r="J11" i="127"/>
  <c r="I11" i="127"/>
  <c r="H11" i="127"/>
  <c r="F11" i="127"/>
  <c r="E11" i="127"/>
  <c r="D11" i="127"/>
  <c r="C11" i="127"/>
  <c r="G11" i="127" l="1"/>
  <c r="D8" i="114"/>
  <c r="C8" i="114"/>
  <c r="H22" i="133" l="1"/>
  <c r="G22" i="133"/>
  <c r="C22" i="133"/>
  <c r="G20" i="137" l="1"/>
  <c r="D20" i="137"/>
  <c r="B20" i="137" l="1"/>
  <c r="G29" i="137" l="1"/>
  <c r="G28" i="137"/>
  <c r="G27" i="137"/>
  <c r="G26" i="137"/>
  <c r="G25" i="137"/>
  <c r="G24" i="137"/>
  <c r="G23" i="137"/>
  <c r="G22" i="137"/>
  <c r="G21" i="137"/>
  <c r="N9" i="104" l="1"/>
  <c r="M9" i="104"/>
  <c r="M20" i="103"/>
  <c r="J7" i="123" l="1"/>
  <c r="J8" i="123"/>
  <c r="J10" i="123"/>
  <c r="J11" i="123"/>
  <c r="J12" i="123"/>
  <c r="J13" i="123"/>
  <c r="J14" i="123"/>
  <c r="J6" i="123"/>
  <c r="J15" i="123" s="1"/>
  <c r="I7" i="123"/>
  <c r="I8" i="123"/>
  <c r="I10" i="123"/>
  <c r="I11" i="123"/>
  <c r="I12" i="123"/>
  <c r="I13" i="123"/>
  <c r="I14" i="123"/>
  <c r="I6" i="123"/>
  <c r="I15" i="123" s="1"/>
  <c r="H7" i="122"/>
  <c r="H8" i="122"/>
  <c r="H9" i="122"/>
  <c r="H6" i="122"/>
  <c r="G7" i="122"/>
  <c r="G8" i="122"/>
  <c r="G9" i="122"/>
  <c r="G6" i="122"/>
  <c r="J12" i="120"/>
  <c r="J14" i="120" s="1"/>
  <c r="J13" i="120"/>
  <c r="J10" i="120"/>
  <c r="I12" i="120"/>
  <c r="I13" i="120"/>
  <c r="I10" i="120"/>
  <c r="H8" i="119"/>
  <c r="H9" i="119" s="1"/>
  <c r="G8" i="119"/>
  <c r="G9" i="119" s="1"/>
  <c r="H8" i="129"/>
  <c r="H9" i="129" s="1"/>
  <c r="G8" i="129"/>
  <c r="G9" i="129" s="1"/>
  <c r="J8" i="117"/>
  <c r="J9" i="117"/>
  <c r="J10" i="117"/>
  <c r="I8" i="117"/>
  <c r="I9" i="117"/>
  <c r="I10" i="117"/>
  <c r="G11" i="128"/>
  <c r="G10" i="128"/>
  <c r="I9" i="116"/>
  <c r="I10" i="116"/>
  <c r="I8" i="116"/>
  <c r="H9" i="116"/>
  <c r="H10" i="116"/>
  <c r="H8" i="116"/>
  <c r="I11" i="117" l="1"/>
  <c r="J11" i="117"/>
  <c r="I12" i="115"/>
  <c r="I13" i="115"/>
  <c r="I14" i="115"/>
  <c r="I15" i="115"/>
  <c r="I16" i="115"/>
  <c r="I17" i="115"/>
  <c r="I18" i="115"/>
  <c r="I20" i="115"/>
  <c r="I10" i="115"/>
  <c r="H11" i="115"/>
  <c r="H12" i="115"/>
  <c r="H13" i="115"/>
  <c r="H14" i="115"/>
  <c r="H15" i="115"/>
  <c r="H16" i="115"/>
  <c r="H17" i="115"/>
  <c r="H18" i="115"/>
  <c r="H20" i="115"/>
  <c r="H10" i="115"/>
  <c r="I6" i="114"/>
  <c r="J12" i="133"/>
  <c r="J13" i="133"/>
  <c r="J15" i="133"/>
  <c r="J16" i="133"/>
  <c r="J17" i="133"/>
  <c r="J18" i="133"/>
  <c r="J19" i="133"/>
  <c r="J11" i="133"/>
  <c r="I12" i="133"/>
  <c r="I13" i="133"/>
  <c r="I16" i="133"/>
  <c r="I17" i="133"/>
  <c r="I18" i="133"/>
  <c r="I19" i="133"/>
  <c r="I11" i="133"/>
  <c r="K6" i="106"/>
  <c r="K7" i="106"/>
  <c r="K8" i="106"/>
  <c r="K9" i="106"/>
  <c r="K11" i="106"/>
  <c r="K12" i="106"/>
  <c r="K13" i="106"/>
  <c r="K14" i="106"/>
  <c r="K15" i="106"/>
  <c r="K16" i="106"/>
  <c r="K17" i="106"/>
  <c r="K18" i="106"/>
  <c r="K19" i="106"/>
  <c r="K20" i="106"/>
  <c r="K24" i="106"/>
  <c r="J6" i="106"/>
  <c r="J7" i="106"/>
  <c r="J9" i="106"/>
  <c r="J11" i="106"/>
  <c r="J12" i="106"/>
  <c r="J13" i="106"/>
  <c r="J14" i="106"/>
  <c r="J15" i="106"/>
  <c r="J16" i="106"/>
  <c r="J17" i="106"/>
  <c r="J18" i="106"/>
  <c r="J19" i="106"/>
  <c r="J20" i="106"/>
  <c r="J24" i="106"/>
  <c r="N8" i="104"/>
  <c r="N10" i="104"/>
  <c r="N11" i="104"/>
  <c r="N14" i="104"/>
  <c r="N15" i="104"/>
  <c r="N17" i="104"/>
  <c r="N5" i="104"/>
  <c r="M6" i="104"/>
  <c r="M8" i="104"/>
  <c r="M10" i="104"/>
  <c r="M11" i="104"/>
  <c r="M13" i="104"/>
  <c r="M14" i="104"/>
  <c r="M15" i="104"/>
  <c r="M17" i="104"/>
  <c r="M5" i="104"/>
  <c r="K25" i="106" l="1"/>
  <c r="J22" i="133"/>
  <c r="I22" i="133"/>
  <c r="M20" i="104"/>
  <c r="H21" i="115"/>
  <c r="I21" i="115"/>
  <c r="J25" i="106"/>
  <c r="N20" i="104" l="1"/>
  <c r="I11" i="116" l="1"/>
  <c r="H11" i="116"/>
  <c r="H12" i="124" l="1"/>
  <c r="G12" i="124"/>
  <c r="C12" i="124"/>
  <c r="F12" i="124"/>
  <c r="D15" i="123" l="1"/>
  <c r="C15" i="123"/>
  <c r="H10" i="122"/>
  <c r="G10" i="122"/>
  <c r="D10" i="122"/>
  <c r="C10" i="122"/>
  <c r="G14" i="120"/>
  <c r="F14" i="120"/>
  <c r="E14" i="120"/>
  <c r="F9" i="119"/>
  <c r="E9" i="119"/>
  <c r="D9" i="129"/>
  <c r="C9" i="129"/>
  <c r="H11" i="117"/>
  <c r="G11" i="117"/>
  <c r="D11" i="117"/>
  <c r="C11" i="117"/>
  <c r="F12" i="128"/>
  <c r="E12" i="128"/>
  <c r="F11" i="116"/>
  <c r="C11" i="116"/>
  <c r="B11" i="116"/>
  <c r="G21" i="115"/>
  <c r="F21" i="115"/>
  <c r="K25" i="109"/>
  <c r="J25" i="109"/>
  <c r="E25" i="109"/>
  <c r="D25" i="109"/>
  <c r="B25" i="109"/>
  <c r="P32" i="109" l="1"/>
  <c r="O32" i="109"/>
  <c r="I14" i="120"/>
  <c r="I21" i="108"/>
  <c r="H21" i="108"/>
  <c r="G21" i="108"/>
  <c r="F21" i="108"/>
  <c r="E21" i="108"/>
  <c r="D21" i="108"/>
  <c r="I25" i="106"/>
  <c r="G25" i="106"/>
  <c r="F25" i="106"/>
  <c r="E25" i="106"/>
  <c r="D25" i="106"/>
  <c r="K25" i="105"/>
  <c r="J25" i="105"/>
  <c r="I25" i="105"/>
  <c r="H25" i="105"/>
  <c r="G25" i="105"/>
  <c r="F25" i="105"/>
  <c r="E25" i="105"/>
  <c r="D25" i="105"/>
  <c r="C25" i="105"/>
  <c r="L20" i="104"/>
  <c r="K20" i="104"/>
  <c r="J20" i="104"/>
  <c r="I20" i="104"/>
  <c r="F20" i="104"/>
  <c r="D20" i="104"/>
  <c r="K20" i="103"/>
  <c r="J20" i="103"/>
  <c r="H20" i="103"/>
  <c r="G20" i="103"/>
  <c r="E20" i="103"/>
  <c r="D20" i="103"/>
  <c r="J26" i="102"/>
  <c r="I26" i="102"/>
  <c r="H26" i="102"/>
  <c r="G26" i="102"/>
  <c r="F26" i="102"/>
  <c r="E26" i="102"/>
  <c r="D26" i="102" l="1"/>
  <c r="C26" i="102"/>
  <c r="I22" i="101" l="1"/>
  <c r="G22" i="101"/>
  <c r="C22" i="101"/>
  <c r="C23" i="99"/>
  <c r="L23" i="99"/>
  <c r="K23" i="99"/>
  <c r="I23" i="99"/>
  <c r="J23" i="99"/>
  <c r="G23" i="99"/>
  <c r="H23" i="99"/>
  <c r="F23" i="99"/>
  <c r="E23" i="99"/>
  <c r="D23" i="99"/>
  <c r="K21" i="98"/>
  <c r="I21" i="98"/>
  <c r="G21" i="98"/>
  <c r="E21" i="98"/>
  <c r="F21" i="98"/>
  <c r="C21" i="98"/>
  <c r="I11" i="107" l="1"/>
  <c r="I10" i="107"/>
  <c r="N52" i="107" l="1"/>
  <c r="O52" i="107" l="1"/>
  <c r="P52" i="107"/>
  <c r="Q52" i="107"/>
  <c r="R52" i="107"/>
  <c r="S52" i="107"/>
  <c r="H14" i="107" l="1"/>
  <c r="Q26" i="99" l="1"/>
  <c r="H9" i="107" l="1"/>
  <c r="G9" i="107"/>
  <c r="D9" i="107"/>
  <c r="H8" i="107"/>
  <c r="G8" i="107"/>
  <c r="D8" i="107"/>
  <c r="H7" i="107"/>
  <c r="G7" i="107"/>
  <c r="D7" i="107"/>
  <c r="I9" i="107" l="1"/>
  <c r="I8" i="107"/>
  <c r="I7" i="107"/>
</calcChain>
</file>

<file path=xl/comments1.xml><?xml version="1.0" encoding="utf-8"?>
<comments xmlns="http://schemas.openxmlformats.org/spreadsheetml/2006/main">
  <authors>
    <author>Sahar Mohammad</author>
    <author>user</author>
  </authors>
  <commentList>
    <comment ref="J42" authorId="0">
      <text>
        <r>
          <rPr>
            <b/>
            <sz val="9"/>
            <color indexed="81"/>
            <rFont val="Tahoma"/>
            <family val="2"/>
          </rPr>
          <t>Sahar Mohammad: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8" authorId="1">
      <text>
        <r>
          <rPr>
            <b/>
            <sz val="9"/>
            <color indexed="81"/>
            <rFont val="Tahoma"/>
          </rPr>
          <t>user:</t>
        </r>
        <r>
          <rPr>
            <sz val="9"/>
            <color indexed="81"/>
            <rFont val="Tahoma"/>
          </rPr>
          <t xml:space="preserve">
</t>
        </r>
      </text>
    </comment>
    <comment ref="M62" authorId="0">
      <text>
        <r>
          <rPr>
            <b/>
            <sz val="9"/>
            <color indexed="81"/>
            <rFont val="Tahoma"/>
            <family val="2"/>
          </rPr>
          <t>Sahar Mohammad: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69" authorId="1">
      <text>
        <r>
          <rPr>
            <b/>
            <sz val="9"/>
            <color indexed="81"/>
            <rFont val="Tahoma"/>
          </rPr>
          <t>user:</t>
        </r>
        <r>
          <rPr>
            <sz val="9"/>
            <color indexed="81"/>
            <rFont val="Tahoma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Sahar Mohammad</author>
    <author>user</author>
  </authors>
  <commentList>
    <comment ref="A9" authorId="0">
      <text>
        <r>
          <rPr>
            <b/>
            <sz val="9"/>
            <color indexed="81"/>
            <rFont val="Tahoma"/>
            <family val="2"/>
          </rPr>
          <t>Sahar Mohammad: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5" authorId="1">
      <text>
        <r>
          <rPr>
            <b/>
            <sz val="9"/>
            <color indexed="81"/>
            <rFont val="Tahoma"/>
          </rPr>
          <t>user:</t>
        </r>
        <r>
          <rPr>
            <sz val="9"/>
            <color indexed="81"/>
            <rFont val="Tahoma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<sst xmlns="http://schemas.openxmlformats.org/spreadsheetml/2006/main" count="795" uniqueCount="226">
  <si>
    <t>المجموع</t>
  </si>
  <si>
    <t>ديالى</t>
  </si>
  <si>
    <t>بغداد</t>
  </si>
  <si>
    <t>بابل</t>
  </si>
  <si>
    <t>واسط</t>
  </si>
  <si>
    <t>ميسان</t>
  </si>
  <si>
    <t>البصرة</t>
  </si>
  <si>
    <t>المحافظــــــــة</t>
  </si>
  <si>
    <t>العدد</t>
  </si>
  <si>
    <t>المبلغ</t>
  </si>
  <si>
    <t>مجموع مقاولات الأبنية</t>
  </si>
  <si>
    <t>مجموع مقاولات الإنشاءات</t>
  </si>
  <si>
    <t>كركوك</t>
  </si>
  <si>
    <t>الوزارات</t>
  </si>
  <si>
    <t>مجموع مقاولات الابنية</t>
  </si>
  <si>
    <t>مجموع مقاولات الانشاءات</t>
  </si>
  <si>
    <t>وزارة الموارد المائية</t>
  </si>
  <si>
    <t>وزارة الكهرباء</t>
  </si>
  <si>
    <t>وزارة الزراعة</t>
  </si>
  <si>
    <t>وزارة التربية</t>
  </si>
  <si>
    <t>وزارة الصحة</t>
  </si>
  <si>
    <t>امانة بغداد</t>
  </si>
  <si>
    <t>وزارة شؤون المحافظات</t>
  </si>
  <si>
    <t>وزارة البلديات والاشغال</t>
  </si>
  <si>
    <t>وزارة الاعمار والاسكان</t>
  </si>
  <si>
    <t>المبلغ : مليون دينار</t>
  </si>
  <si>
    <t>أبنية صناعية</t>
  </si>
  <si>
    <t>أبنية صحية</t>
  </si>
  <si>
    <t>أبنية ثقافية</t>
  </si>
  <si>
    <t xml:space="preserve"> </t>
  </si>
  <si>
    <t xml:space="preserve">ابنية خدمية </t>
  </si>
  <si>
    <t>انشاءات زراعية</t>
  </si>
  <si>
    <t>نقل واتصالات</t>
  </si>
  <si>
    <t>الصناعة الاستخراجية</t>
  </si>
  <si>
    <t xml:space="preserve">وزارة النفط </t>
  </si>
  <si>
    <t>جدول (1)</t>
  </si>
  <si>
    <t>السنوات</t>
  </si>
  <si>
    <t>الوزارة</t>
  </si>
  <si>
    <t>المبلغ : الف دينار</t>
  </si>
  <si>
    <t>المبلغ :الف دينار</t>
  </si>
  <si>
    <t>المبلغ:الف دينار</t>
  </si>
  <si>
    <t xml:space="preserve">(9) جدول </t>
  </si>
  <si>
    <t>وزارة التعليم العالي والبحث العلمي</t>
  </si>
  <si>
    <t xml:space="preserve">العدد             </t>
  </si>
  <si>
    <t xml:space="preserve">المبلغ :الف دينار      </t>
  </si>
  <si>
    <t>جدول (2)</t>
  </si>
  <si>
    <t>الزراعة</t>
  </si>
  <si>
    <t>التحويلية</t>
  </si>
  <si>
    <t>النقل والمواصلات</t>
  </si>
  <si>
    <t>المحافظــــــة</t>
  </si>
  <si>
    <t>الانشاءات الزراعية</t>
  </si>
  <si>
    <t xml:space="preserve">(3) جدول </t>
  </si>
  <si>
    <t xml:space="preserve">المبلغ              </t>
  </si>
  <si>
    <t>نجف</t>
  </si>
  <si>
    <t>قادسية</t>
  </si>
  <si>
    <t>الوقف الشيعي</t>
  </si>
  <si>
    <t xml:space="preserve">المجموع </t>
  </si>
  <si>
    <t xml:space="preserve">    حكم محلي</t>
  </si>
  <si>
    <t xml:space="preserve">المبلغ : الف دينار       </t>
  </si>
  <si>
    <t>الانبار</t>
  </si>
  <si>
    <t>كربلاء</t>
  </si>
  <si>
    <t>صلاح الدين</t>
  </si>
  <si>
    <t>وزارة النفط</t>
  </si>
  <si>
    <t xml:space="preserve">        الماء والكهرباء</t>
  </si>
  <si>
    <t xml:space="preserve">       المجموع</t>
  </si>
  <si>
    <t xml:space="preserve">   المبلغ                 </t>
  </si>
  <si>
    <t xml:space="preserve">     المبلغ</t>
  </si>
  <si>
    <t xml:space="preserve">            المجموع</t>
  </si>
  <si>
    <t xml:space="preserve">  العدد</t>
  </si>
  <si>
    <t xml:space="preserve">           المجموع</t>
  </si>
  <si>
    <t xml:space="preserve"> العدد</t>
  </si>
  <si>
    <t xml:space="preserve">      المجموع</t>
  </si>
  <si>
    <t>نينوى</t>
  </si>
  <si>
    <t>التجارة</t>
  </si>
  <si>
    <t>وزارو الزراعة</t>
  </si>
  <si>
    <t xml:space="preserve">العدد </t>
  </si>
  <si>
    <t>ذاتي</t>
  </si>
  <si>
    <t xml:space="preserve">        المجموع</t>
  </si>
  <si>
    <t xml:space="preserve">     المجموع</t>
  </si>
  <si>
    <t xml:space="preserve">      المبلغ</t>
  </si>
  <si>
    <t xml:space="preserve">   المبلغ</t>
  </si>
  <si>
    <t>حكم محلي</t>
  </si>
  <si>
    <t xml:space="preserve">    المبلغ</t>
  </si>
  <si>
    <t xml:space="preserve">                            المبلغ : الف دينار</t>
  </si>
  <si>
    <t xml:space="preserve">         المبلغ : الف دينار</t>
  </si>
  <si>
    <t xml:space="preserve">          المجموع</t>
  </si>
  <si>
    <t xml:space="preserve">    المبلغ  </t>
  </si>
  <si>
    <t xml:space="preserve">   أبنية  صحية</t>
  </si>
  <si>
    <t xml:space="preserve">   أبنية صناعية</t>
  </si>
  <si>
    <t xml:space="preserve">       أبنية  ثقافية</t>
  </si>
  <si>
    <t xml:space="preserve">    المجموع</t>
  </si>
  <si>
    <t>الصناعات الاستخراجية</t>
  </si>
  <si>
    <t xml:space="preserve">       حكم محلي</t>
  </si>
  <si>
    <t xml:space="preserve">      حكم محلي</t>
  </si>
  <si>
    <t xml:space="preserve">       المجموع              </t>
  </si>
  <si>
    <t xml:space="preserve">       الزراعة</t>
  </si>
  <si>
    <t xml:space="preserve">      الخدمات</t>
  </si>
  <si>
    <t xml:space="preserve">  المبلغ</t>
  </si>
  <si>
    <t>المحافظة</t>
  </si>
  <si>
    <t>أبنية تجارية</t>
  </si>
  <si>
    <t>الصناعات التحويلية</t>
  </si>
  <si>
    <t xml:space="preserve">عدد مقاولات الابنية </t>
  </si>
  <si>
    <t>وزارة الشباب والرياضة</t>
  </si>
  <si>
    <t>ميزانية دولة</t>
  </si>
  <si>
    <t>وزارة الاعمار وارسكان</t>
  </si>
  <si>
    <t>النجف</t>
  </si>
  <si>
    <t>عدد مقاولات الابنية</t>
  </si>
  <si>
    <t>عدد مقاولات الانشاءات</t>
  </si>
  <si>
    <t xml:space="preserve">    ميزانية دولة</t>
  </si>
  <si>
    <t xml:space="preserve">(12) جدول </t>
  </si>
  <si>
    <t xml:space="preserve">   ميزانية دولة</t>
  </si>
  <si>
    <t>المثنى</t>
  </si>
  <si>
    <t>وزارةا الشباب والرياضة</t>
  </si>
  <si>
    <t>وزارة شؤون المحاظات</t>
  </si>
  <si>
    <t xml:space="preserve">                   المبلغ : الف دينار</t>
  </si>
  <si>
    <t xml:space="preserve">   النقل والاتصالات</t>
  </si>
  <si>
    <t xml:space="preserve">         الخدمية</t>
  </si>
  <si>
    <t xml:space="preserve">    الصناعة الاستخراجية</t>
  </si>
  <si>
    <t xml:space="preserve">     حكم محلي</t>
  </si>
  <si>
    <t xml:space="preserve">   ميزانية  دولة                  </t>
  </si>
  <si>
    <t>الابنية</t>
  </si>
  <si>
    <t>الانشاءات</t>
  </si>
  <si>
    <t xml:space="preserve">         التجارة                      </t>
  </si>
  <si>
    <t xml:space="preserve">       الخدمات</t>
  </si>
  <si>
    <t xml:space="preserve">    العدد</t>
  </si>
  <si>
    <t xml:space="preserve">       المبلغ</t>
  </si>
  <si>
    <t xml:space="preserve">(10) جدول </t>
  </si>
  <si>
    <t xml:space="preserve">       المجموع  الكلي            </t>
  </si>
  <si>
    <t>المجــــــــــــــــــموع الكلي</t>
  </si>
  <si>
    <t xml:space="preserve">      ميزانية  دولة                                      </t>
  </si>
  <si>
    <t>ذي قار</t>
  </si>
  <si>
    <t>وزارة الداخلية</t>
  </si>
  <si>
    <t>مجلس القضاء الاعلى</t>
  </si>
  <si>
    <t>وزارة الرياضة والشباب</t>
  </si>
  <si>
    <t>ديوان الرقابة المالية</t>
  </si>
  <si>
    <t>ذ قار</t>
  </si>
  <si>
    <t>البنوك والتامين</t>
  </si>
  <si>
    <t xml:space="preserve">العدد          </t>
  </si>
  <si>
    <t>وزارة االداخلية</t>
  </si>
  <si>
    <t>وزارة االصحة</t>
  </si>
  <si>
    <t xml:space="preserve">ميزانية دولة </t>
  </si>
  <si>
    <t>وزارة شؤون الحافظات</t>
  </si>
  <si>
    <t xml:space="preserve">      ميزانية  دولة                                          </t>
  </si>
  <si>
    <t xml:space="preserve">    خدمية</t>
  </si>
  <si>
    <t xml:space="preserve">      ذاتي</t>
  </si>
  <si>
    <t xml:space="preserve">      ميزانية دولة</t>
  </si>
  <si>
    <t xml:space="preserve"> شؤون المحافظات</t>
  </si>
  <si>
    <t>تم حذف الاعمدة الصفرية لكل من  ( ذاتي - عربي - أجنبي )</t>
  </si>
  <si>
    <t xml:space="preserve">     أبنية  خدمية               </t>
  </si>
  <si>
    <t xml:space="preserve"> -يتبع -</t>
  </si>
  <si>
    <t xml:space="preserve">يتبع </t>
  </si>
  <si>
    <t xml:space="preserve">الصناعة التحويلية            </t>
  </si>
  <si>
    <t>الماء والكهرباء</t>
  </si>
  <si>
    <t>وزارة االزراعة</t>
  </si>
  <si>
    <t>وزارة االتربية</t>
  </si>
  <si>
    <t>هيئة الحج والعمرة</t>
  </si>
  <si>
    <t>وزارة النقل</t>
  </si>
  <si>
    <t>أمانة بغداد</t>
  </si>
  <si>
    <t>مؤسسة السجناء السياسيين</t>
  </si>
  <si>
    <t>وزارة الصة</t>
  </si>
  <si>
    <t>وزارة االكهرباء</t>
  </si>
  <si>
    <t xml:space="preserve">الهيئة الوطنية للاستشمار </t>
  </si>
  <si>
    <t xml:space="preserve">مؤسسة السجناء السياسيين </t>
  </si>
  <si>
    <t>الهيئة الوطنية للاستشمار</t>
  </si>
  <si>
    <t xml:space="preserve">عدد ومبلغ المقاولات المحالة حسب الوزارة ونوع الخطة والميزانية لمحافظة نينوى لسنة 2023  </t>
  </si>
  <si>
    <t xml:space="preserve">عدد ومبلغ المقاولات المحالة حسب الوزارة ونوع الخطة والميزانية لمحافظة كركوك لسنة 2023  </t>
  </si>
  <si>
    <t>عدد ومبلغ المقاولات المحالة حسب الوزارة ونوع الخطة والميزانية لمحافظة ديالى لسنة 2023</t>
  </si>
  <si>
    <t xml:space="preserve">عدد ومبلغ المقاولات المحالة حسب الوزارة ونوع الخطة والميزانية لمحافظة الانبار لسنة 2023                                                                                                                                        </t>
  </si>
  <si>
    <t xml:space="preserve">عدد ومبلغ المقاولات المحالة حسب الوزارة  ونوع الخطة والميزانية لمحافظة بغداد لسنة 2023                                                                                                                                     </t>
  </si>
  <si>
    <t xml:space="preserve">عدد ومبلغ المقاولات المحالة حسب الوزارة  ونوع الخطة والميزانية لمحافظة بابل لسنة 2023                                                                                                                                           </t>
  </si>
  <si>
    <t xml:space="preserve">عدد ومبلغ المقاولات المحالة حسب الوزارة  ونوع الخطة والميزانية لمحافظة كربلاء لسنة 2023                                                                                                                                           </t>
  </si>
  <si>
    <t xml:space="preserve">عدد ومبلغ المقاولات المحالة حسب الوزارة ونوع الخطة والميزانية لمحافظة واسط  لسنة  2023                                                                                                                                          </t>
  </si>
  <si>
    <t xml:space="preserve">عدد ومبلغ المقاولات المحالة حسب الوزارة ونوع الخطة والميزانية لمحافظة صلاح الدين  لسنة  2023                                                                                                                                          </t>
  </si>
  <si>
    <t xml:space="preserve">عدد ومبلغ المقاولات المحالة حسب الوزارة ونوع الخطة والميزانية لمحافظة النجف لسنة 2023                                                                                                                                     </t>
  </si>
  <si>
    <t xml:space="preserve">عدد ومبلغ المقاولات المحالة حسب الوزارة ونوع الخطة والميزانية لمحافظة القادسية لسنة 2023                                                                                                                                   </t>
  </si>
  <si>
    <t xml:space="preserve">عدد ومبلغ المقاولات المحالة حسب الوزارة  ونوع الخطة والميزانية لمحافظة المثنى لسنة  2023                                                                                                                                      </t>
  </si>
  <si>
    <t>وزارة الشباب الرياضة</t>
  </si>
  <si>
    <t xml:space="preserve">عدد ومبلغ المقاولات المحالة حسب الوزارة ونوع الخطة والميزانية لمحافظة ذي قار لسنة 2023                                                                                                                                       </t>
  </si>
  <si>
    <t xml:space="preserve">عدد ومبلغ المقاولات المحالة حسب الوزارة ونوع الخطة والميزانية لمحافظة ميسان حسب الوزارت لسنة 2023                                                                                                                                         </t>
  </si>
  <si>
    <t xml:space="preserve">عدد ومبلغ المقاولات المحالة حسب الوزارة ونوع الخطة والميزانية لمحافظة البصرة لسنة 2023                                                                                                                                   </t>
  </si>
  <si>
    <t xml:space="preserve">وزارة الموارد المائية </t>
  </si>
  <si>
    <t xml:space="preserve"> ميزانية دولة    </t>
  </si>
  <si>
    <t xml:space="preserve">      العدد</t>
  </si>
  <si>
    <t>عدد ومبلغ المقاولات المحالة  في القطاع العام حسب المحافظة لسنة 2023</t>
  </si>
  <si>
    <t xml:space="preserve">عدد ومبلغ المقاولات المحالة في القطاع العام  حسب الوزارة لسنة 2023                                                                                                                                        </t>
  </si>
  <si>
    <t>عدد ومبلغ مقاولات الابنية  غيرالسكنية المحالة في القطاع العام حسب المحافظة لسنة 2023</t>
  </si>
  <si>
    <t>عدد ومبلغ الابنية  غيرالسكنية المحالة في القطاع العام حسب الوزارات لسنة 2023</t>
  </si>
  <si>
    <t xml:space="preserve">عدد ومبلغ مقاولات الانشاءات المحالة في القطاع العام حسب  المحافظة ونوع  النشاط الاقتصادي لسنة 2023 </t>
  </si>
  <si>
    <t xml:space="preserve">عدد ومبلغ مقاولات الانشاءات المحالة في القطاع العام حسب الوزارة ونوع النشاط الاقتصادي لسنة 2023 </t>
  </si>
  <si>
    <t>الهيئة الوطنية لاستشمار</t>
  </si>
  <si>
    <t>موسسة السجناء السياسيين</t>
  </si>
  <si>
    <t>عدد ومبلغ المقاولات المحالة حسب االوزارة ونوع النشاط الاقتصادي لسنة 2023</t>
  </si>
  <si>
    <t xml:space="preserve">عدد ومبلغ المقاولات حسب المحافظة ونوع  الخطة والميزانية لسنة 2023                                                                                                                                          </t>
  </si>
  <si>
    <t xml:space="preserve">     عربي</t>
  </si>
  <si>
    <t xml:space="preserve">        عدد ومبلغ المقاولات المحالة حسب الوزارة  ونوع الخطة  والميزانية  لسنة 2023                                                                                                                                          </t>
  </si>
  <si>
    <t xml:space="preserve">      عربي        </t>
  </si>
  <si>
    <t>عدد ومبلغ المقاولات المحالة حسب المحافظة ونوع النشاط  الاقتصادي لسنة 2023</t>
  </si>
  <si>
    <t>عدد ومبلغ المقاولات المحالة حسب المحافظة ونوع النشاط الاقتصادي لسنة 2023</t>
  </si>
  <si>
    <t xml:space="preserve">عدد ومبلغ المقاولات المحالة حسب الوزارة  ونوع  النشاط الاقتصادي لسنة  2023 </t>
  </si>
  <si>
    <t xml:space="preserve"> خطة</t>
  </si>
  <si>
    <t xml:space="preserve">   حكم محلي</t>
  </si>
  <si>
    <t xml:space="preserve">  المجموع</t>
  </si>
  <si>
    <t xml:space="preserve">  ميزانية  دولة                  </t>
  </si>
  <si>
    <t xml:space="preserve">   ميزانية دولة              </t>
  </si>
  <si>
    <t xml:space="preserve"> ميزانية دولة</t>
  </si>
  <si>
    <t>المؤشرات الرئيسية لمقاولات الابنية والانشاءات في القطاع العام للفترة   (2011 - 2023 )</t>
  </si>
  <si>
    <t>المبلغ: بالألف دينار</t>
  </si>
  <si>
    <t xml:space="preserve">     ذاتي</t>
  </si>
  <si>
    <t xml:space="preserve">      عربي</t>
  </si>
  <si>
    <t xml:space="preserve">  ذاتي      </t>
  </si>
  <si>
    <t xml:space="preserve">  ميزانية دولة                 ذاتي                  حكم محلي</t>
  </si>
  <si>
    <t xml:space="preserve">     المجــــــــــــــــــموع الكلي</t>
  </si>
  <si>
    <t xml:space="preserve"> جدول  (4)</t>
  </si>
  <si>
    <t xml:space="preserve">(5)جدول </t>
  </si>
  <si>
    <t>جدول (6)</t>
  </si>
  <si>
    <t xml:space="preserve">(7) جدول </t>
  </si>
  <si>
    <t xml:space="preserve">(8) جدول </t>
  </si>
  <si>
    <t xml:space="preserve">(8) تابع جدول </t>
  </si>
  <si>
    <t>تابع جدول  (9)</t>
  </si>
  <si>
    <t>جدول  (11)</t>
  </si>
  <si>
    <t xml:space="preserve">(12) تابع جدول </t>
  </si>
  <si>
    <t xml:space="preserve">تابع جدول (12) </t>
  </si>
  <si>
    <t xml:space="preserve">تابع جدول (12)  </t>
  </si>
  <si>
    <t>تابع جدول(12)</t>
  </si>
  <si>
    <t>تابع جول(12)</t>
  </si>
  <si>
    <t>تابع جدول (12)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</si>
</sst>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_-;\-* #,##0_-;_-* &quot;-&quot;??_-;_-@_-"/>
    <numFmt numFmtId="165" formatCode="_-[$€-2]\ * #,##0.00_-;\-[$€-2]\ * #,##0.00_-;_-[$€-2]\ * &quot;-&quot;??_-;_-@_-"/>
    <numFmt numFmtId="166" formatCode="_-[$£-809]* #,##0.00_-;\-[$£-809]* #,##0.00_-;_-[$£-809]* &quot;-&quot;??_-;_-@_-"/>
  </numFmts>
  <fonts count="52">
    <font>
      <sz val="10"/>
      <name val="Arial"/>
      <charset val="178"/>
    </font>
    <font>
      <b/>
      <sz val="11"/>
      <name val="Arial"/>
      <family val="2"/>
      <charset val="178"/>
    </font>
    <font>
      <sz val="10"/>
      <name val="Al-Mohanad"/>
      <charset val="178"/>
    </font>
    <font>
      <b/>
      <sz val="11"/>
      <name val="Al-Mohanad"/>
      <charset val="178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l-Mohanad"/>
    </font>
    <font>
      <b/>
      <sz val="11"/>
      <color indexed="8"/>
      <name val="Al-Mohanad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9"/>
      <name val="Arial"/>
      <family val="2"/>
    </font>
    <font>
      <b/>
      <sz val="14"/>
      <name val="Al-Mohanad"/>
    </font>
    <font>
      <b/>
      <sz val="12"/>
      <name val="Al-Mohanad"/>
    </font>
    <font>
      <sz val="12"/>
      <name val="Al-Mohanad"/>
    </font>
    <font>
      <sz val="10"/>
      <name val="Al-Mohanad"/>
    </font>
    <font>
      <sz val="11"/>
      <name val="Al-Mohanad"/>
    </font>
    <font>
      <b/>
      <sz val="10"/>
      <name val="Al-Mohanad"/>
    </font>
    <font>
      <sz val="14"/>
      <name val="Al-Mohanad"/>
    </font>
    <font>
      <sz val="12"/>
      <name val="Al-Mohanadl"/>
    </font>
    <font>
      <sz val="10"/>
      <name val="Al-Mohanadl"/>
    </font>
    <font>
      <b/>
      <sz val="12"/>
      <name val="Al-Mohanadl"/>
    </font>
    <font>
      <b/>
      <sz val="12"/>
      <color indexed="8"/>
      <name val="Al-Mohanad"/>
    </font>
    <font>
      <b/>
      <sz val="14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b/>
      <sz val="14"/>
      <name val="Al-Mohanad"/>
      <charset val="178"/>
    </font>
    <font>
      <sz val="10"/>
      <name val="Arial"/>
      <family val="2"/>
    </font>
    <font>
      <b/>
      <sz val="14"/>
      <name val="Al-Mohanadl"/>
    </font>
    <font>
      <b/>
      <sz val="10"/>
      <name val="Al-Mohanadl"/>
    </font>
    <font>
      <b/>
      <sz val="14"/>
      <color rgb="FF000000"/>
      <name val="Calibri"/>
      <family val="2"/>
    </font>
    <font>
      <sz val="14"/>
      <name val="Arial"/>
      <family val="2"/>
    </font>
    <font>
      <sz val="9"/>
      <color indexed="81"/>
      <name val="Tahoma"/>
    </font>
    <font>
      <b/>
      <sz val="9"/>
      <color indexed="81"/>
      <name val="Tahoma"/>
    </font>
    <font>
      <sz val="10"/>
      <color indexed="8"/>
      <name val="Arial"/>
      <family val="2"/>
    </font>
    <font>
      <b/>
      <sz val="14"/>
      <color indexed="8"/>
      <name val="Al-Mohanad"/>
    </font>
    <font>
      <b/>
      <sz val="16"/>
      <name val="Al-Mohanad"/>
    </font>
    <font>
      <sz val="10"/>
      <name val="Arial"/>
      <charset val="178"/>
    </font>
    <font>
      <sz val="12"/>
      <color theme="0"/>
      <name val="Al-Mohanad"/>
    </font>
    <font>
      <b/>
      <sz val="9"/>
      <name val="Arial"/>
      <family val="2"/>
      <charset val="178"/>
    </font>
    <font>
      <sz val="9"/>
      <name val="Arial"/>
      <family val="2"/>
      <charset val="178"/>
    </font>
    <font>
      <sz val="9"/>
      <name val="Arial"/>
      <family val="2"/>
    </font>
    <font>
      <b/>
      <sz val="9"/>
      <name val="Al-Mohanad"/>
    </font>
    <font>
      <b/>
      <u/>
      <sz val="12"/>
      <name val="Al-Mohanad"/>
    </font>
    <font>
      <b/>
      <u/>
      <sz val="14"/>
      <name val="Al-Mohanad"/>
    </font>
    <font>
      <b/>
      <u/>
      <sz val="14"/>
      <name val="Al-Mohanadl"/>
    </font>
    <font>
      <b/>
      <sz val="11"/>
      <color theme="0"/>
      <name val="Arial"/>
      <family val="2"/>
    </font>
    <font>
      <b/>
      <sz val="12"/>
      <color theme="0"/>
      <name val="Arial"/>
      <family val="2"/>
    </font>
    <font>
      <sz val="10"/>
      <color theme="0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Al-Mohanad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</fills>
  <borders count="21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indexed="64"/>
      </bottom>
      <diagonal/>
    </border>
    <border>
      <left/>
      <right/>
      <top style="medium">
        <color theme="0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43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34" fillId="0" borderId="0"/>
    <xf numFmtId="9" fontId="37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</cellStyleXfs>
  <cellXfs count="565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/>
    <xf numFmtId="0" fontId="8" fillId="0" borderId="0" xfId="0" applyFont="1"/>
    <xf numFmtId="0" fontId="4" fillId="0" borderId="6" xfId="0" applyFont="1" applyFill="1" applyBorder="1" applyAlignment="1">
      <alignment vertical="center" wrapText="1"/>
    </xf>
    <xf numFmtId="3" fontId="0" fillId="0" borderId="0" xfId="0" applyNumberFormat="1"/>
    <xf numFmtId="3" fontId="4" fillId="3" borderId="0" xfId="0" applyNumberFormat="1" applyFont="1" applyFill="1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3" fontId="0" fillId="0" borderId="0" xfId="0" applyNumberFormat="1" applyBorder="1" applyAlignment="1">
      <alignment vertical="center" wrapText="1"/>
    </xf>
    <xf numFmtId="0" fontId="9" fillId="2" borderId="0" xfId="0" applyFont="1" applyFill="1" applyBorder="1" applyAlignment="1">
      <alignment horizontal="left" vertical="center" wrapText="1"/>
    </xf>
    <xf numFmtId="0" fontId="4" fillId="0" borderId="7" xfId="0" applyFont="1" applyBorder="1" applyAlignment="1">
      <alignment vertical="center" wrapText="1"/>
    </xf>
    <xf numFmtId="0" fontId="0" fillId="0" borderId="0" xfId="0" applyFill="1" applyBorder="1"/>
    <xf numFmtId="0" fontId="0" fillId="2" borderId="0" xfId="0" applyFill="1"/>
    <xf numFmtId="0" fontId="3" fillId="0" borderId="0" xfId="0" applyFont="1" applyFill="1" applyAlignment="1">
      <alignment vertical="center" wrapText="1"/>
    </xf>
    <xf numFmtId="3" fontId="4" fillId="2" borderId="0" xfId="0" applyNumberFormat="1" applyFont="1" applyFill="1" applyBorder="1" applyAlignment="1">
      <alignment vertical="center" wrapText="1"/>
    </xf>
    <xf numFmtId="0" fontId="14" fillId="0" borderId="0" xfId="0" applyFont="1" applyFill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1" fontId="15" fillId="0" borderId="0" xfId="0" applyNumberFormat="1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4" fillId="0" borderId="0" xfId="0" applyFont="1"/>
    <xf numFmtId="0" fontId="17" fillId="0" borderId="0" xfId="0" applyFont="1"/>
    <xf numFmtId="0" fontId="12" fillId="0" borderId="0" xfId="0" applyFont="1" applyFill="1" applyAlignment="1">
      <alignment vertical="center" wrapText="1"/>
    </xf>
    <xf numFmtId="0" fontId="14" fillId="2" borderId="0" xfId="0" applyFont="1" applyFill="1"/>
    <xf numFmtId="3" fontId="14" fillId="0" borderId="0" xfId="0" applyNumberFormat="1" applyFont="1"/>
    <xf numFmtId="1" fontId="14" fillId="0" borderId="0" xfId="0" applyNumberFormat="1" applyFont="1"/>
    <xf numFmtId="3" fontId="6" fillId="2" borderId="5" xfId="0" applyNumberFormat="1" applyFont="1" applyFill="1" applyBorder="1" applyAlignment="1">
      <alignment vertical="center" wrapText="1"/>
    </xf>
    <xf numFmtId="1" fontId="14" fillId="2" borderId="0" xfId="0" applyNumberFormat="1" applyFont="1" applyFill="1"/>
    <xf numFmtId="0" fontId="14" fillId="3" borderId="0" xfId="0" applyFont="1" applyFill="1"/>
    <xf numFmtId="1" fontId="14" fillId="0" borderId="0" xfId="0" applyNumberFormat="1" applyFont="1" applyAlignment="1">
      <alignment vertical="center" wrapText="1"/>
    </xf>
    <xf numFmtId="3" fontId="14" fillId="0" borderId="0" xfId="0" applyNumberFormat="1" applyFont="1" applyAlignment="1">
      <alignment vertical="center" wrapText="1"/>
    </xf>
    <xf numFmtId="1" fontId="6" fillId="0" borderId="5" xfId="0" applyNumberFormat="1" applyFont="1" applyBorder="1" applyAlignment="1">
      <alignment horizontal="right" vertical="center" wrapText="1"/>
    </xf>
    <xf numFmtId="0" fontId="14" fillId="0" borderId="0" xfId="0" applyFont="1" applyBorder="1"/>
    <xf numFmtId="0" fontId="14" fillId="0" borderId="0" xfId="0" applyFont="1" applyAlignment="1"/>
    <xf numFmtId="0" fontId="16" fillId="0" borderId="0" xfId="0" applyFont="1"/>
    <xf numFmtId="0" fontId="14" fillId="0" borderId="0" xfId="0" applyFont="1" applyBorder="1" applyAlignment="1">
      <alignment vertical="center" wrapText="1"/>
    </xf>
    <xf numFmtId="0" fontId="15" fillId="0" borderId="0" xfId="0" applyFont="1" applyBorder="1" applyAlignment="1">
      <alignment vertical="center" wrapText="1"/>
    </xf>
    <xf numFmtId="0" fontId="14" fillId="0" borderId="0" xfId="0" applyFont="1" applyAlignment="1">
      <alignment horizontal="center"/>
    </xf>
    <xf numFmtId="0" fontId="19" fillId="0" borderId="0" xfId="0" applyFont="1"/>
    <xf numFmtId="0" fontId="19" fillId="0" borderId="0" xfId="0" applyFont="1" applyAlignment="1">
      <alignment horizontal="center"/>
    </xf>
    <xf numFmtId="0" fontId="15" fillId="0" borderId="0" xfId="0" applyFont="1" applyFill="1" applyAlignment="1">
      <alignment horizontal="right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 wrapText="1"/>
    </xf>
    <xf numFmtId="0" fontId="6" fillId="0" borderId="0" xfId="0" applyFont="1" applyFill="1" applyBorder="1" applyAlignment="1">
      <alignment vertical="center" wrapText="1"/>
    </xf>
    <xf numFmtId="0" fontId="13" fillId="0" borderId="0" xfId="0" applyFont="1" applyFill="1" applyAlignment="1">
      <alignment vertical="center" wrapText="1"/>
    </xf>
    <xf numFmtId="0" fontId="13" fillId="0" borderId="0" xfId="0" applyFont="1"/>
    <xf numFmtId="0" fontId="14" fillId="0" borderId="0" xfId="0" applyFont="1" applyBorder="1" applyAlignment="1"/>
    <xf numFmtId="0" fontId="12" fillId="0" borderId="0" xfId="0" applyFont="1" applyFill="1" applyAlignment="1">
      <alignment horizontal="right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right" vertical="center" wrapText="1"/>
    </xf>
    <xf numFmtId="0" fontId="12" fillId="0" borderId="0" xfId="0" applyFont="1" applyFill="1" applyAlignment="1">
      <alignment horizontal="center" vertical="center" wrapText="1"/>
    </xf>
    <xf numFmtId="3" fontId="13" fillId="0" borderId="0" xfId="0" applyNumberFormat="1" applyFont="1" applyFill="1" applyAlignment="1">
      <alignment horizontal="right" vertical="center" wrapText="1"/>
    </xf>
    <xf numFmtId="3" fontId="13" fillId="0" borderId="0" xfId="0" applyNumberFormat="1" applyFont="1"/>
    <xf numFmtId="3" fontId="12" fillId="0" borderId="0" xfId="0" applyNumberFormat="1" applyFont="1" applyFill="1" applyAlignment="1">
      <alignment vertical="center" wrapText="1"/>
    </xf>
    <xf numFmtId="0" fontId="12" fillId="0" borderId="0" xfId="0" applyFont="1" applyFill="1" applyBorder="1" applyAlignment="1">
      <alignment horizontal="right" vertical="center" wrapText="1"/>
    </xf>
    <xf numFmtId="0" fontId="21" fillId="0" borderId="1" xfId="0" applyFont="1" applyFill="1" applyBorder="1" applyAlignment="1">
      <alignment horizontal="right" vertical="center" wrapText="1"/>
    </xf>
    <xf numFmtId="0" fontId="21" fillId="3" borderId="1" xfId="0" applyFont="1" applyFill="1" applyBorder="1" applyAlignment="1">
      <alignment horizontal="right" vertical="center" wrapText="1"/>
    </xf>
    <xf numFmtId="0" fontId="13" fillId="0" borderId="0" xfId="0" applyFont="1" applyAlignment="1">
      <alignment horizontal="right"/>
    </xf>
    <xf numFmtId="0" fontId="20" fillId="0" borderId="0" xfId="0" applyFont="1" applyFill="1" applyAlignment="1">
      <alignment vertical="center" wrapText="1"/>
    </xf>
    <xf numFmtId="0" fontId="21" fillId="2" borderId="1" xfId="0" applyFont="1" applyFill="1" applyBorder="1" applyAlignment="1">
      <alignment horizontal="right" vertical="center" wrapText="1"/>
    </xf>
    <xf numFmtId="0" fontId="12" fillId="0" borderId="0" xfId="0" applyFont="1" applyFill="1" applyBorder="1" applyAlignment="1">
      <alignment horizontal="right" vertical="center" wrapText="1" indent="1"/>
    </xf>
    <xf numFmtId="0" fontId="0" fillId="0" borderId="0" xfId="0" applyAlignment="1">
      <alignment horizontal="right" indent="1"/>
    </xf>
    <xf numFmtId="0" fontId="14" fillId="0" borderId="0" xfId="0" applyFont="1" applyAlignment="1">
      <alignment horizontal="right" vertical="center" wrapText="1" indent="1"/>
    </xf>
    <xf numFmtId="0" fontId="14" fillId="0" borderId="0" xfId="0" applyFont="1" applyAlignment="1">
      <alignment horizontal="right" indent="1"/>
    </xf>
    <xf numFmtId="0" fontId="20" fillId="0" borderId="0" xfId="0" applyFont="1" applyFill="1" applyAlignment="1">
      <alignment horizontal="right" vertical="center" wrapText="1" indent="1"/>
    </xf>
    <xf numFmtId="0" fontId="19" fillId="0" borderId="0" xfId="0" applyFont="1" applyAlignment="1">
      <alignment horizontal="right" indent="1"/>
    </xf>
    <xf numFmtId="0" fontId="12" fillId="0" borderId="0" xfId="0" applyFont="1" applyFill="1" applyAlignment="1">
      <alignment horizontal="right" vertical="center" wrapText="1" indent="1"/>
    </xf>
    <xf numFmtId="0" fontId="14" fillId="0" borderId="0" xfId="0" applyFont="1" applyAlignment="1">
      <alignment horizontal="right" vertical="center" wrapText="1" indent="2"/>
    </xf>
    <xf numFmtId="0" fontId="14" fillId="0" borderId="0" xfId="0" applyFont="1" applyBorder="1" applyAlignment="1">
      <alignment horizontal="right" vertical="center" wrapText="1" indent="2"/>
    </xf>
    <xf numFmtId="0" fontId="13" fillId="0" borderId="0" xfId="0" applyFont="1" applyAlignment="1">
      <alignment horizontal="right" indent="1"/>
    </xf>
    <xf numFmtId="3" fontId="13" fillId="0" borderId="0" xfId="0" applyNumberFormat="1" applyFont="1" applyAlignment="1">
      <alignment horizontal="right" indent="1"/>
    </xf>
    <xf numFmtId="0" fontId="12" fillId="3" borderId="4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right" vertical="center" wrapText="1" indent="1"/>
    </xf>
    <xf numFmtId="3" fontId="6" fillId="3" borderId="5" xfId="0" applyNumberFormat="1" applyFont="1" applyFill="1" applyBorder="1" applyAlignment="1">
      <alignment vertical="center" wrapText="1"/>
    </xf>
    <xf numFmtId="0" fontId="15" fillId="0" borderId="0" xfId="0" applyFont="1"/>
    <xf numFmtId="0" fontId="15" fillId="0" borderId="0" xfId="0" applyFont="1" applyAlignment="1">
      <alignment horizontal="right" indent="1"/>
    </xf>
    <xf numFmtId="0" fontId="13" fillId="0" borderId="0" xfId="0" applyFont="1" applyFill="1" applyAlignment="1">
      <alignment horizontal="center" vertical="center" wrapText="1"/>
    </xf>
    <xf numFmtId="0" fontId="6" fillId="2" borderId="2" xfId="0" applyFont="1" applyFill="1" applyBorder="1" applyAlignment="1">
      <alignment horizontal="right" vertical="center" wrapText="1" indent="1"/>
    </xf>
    <xf numFmtId="0" fontId="0" fillId="0" borderId="0" xfId="0" applyAlignment="1">
      <alignment horizontal="right"/>
    </xf>
    <xf numFmtId="3" fontId="6" fillId="0" borderId="0" xfId="0" applyNumberFormat="1" applyFont="1" applyFill="1" applyBorder="1" applyAlignment="1">
      <alignment vertical="center" wrapText="1"/>
    </xf>
    <xf numFmtId="3" fontId="6" fillId="0" borderId="0" xfId="0" applyNumberFormat="1" applyFont="1" applyFill="1" applyBorder="1" applyAlignment="1">
      <alignment horizontal="right" vertical="center" wrapText="1" indent="1"/>
    </xf>
    <xf numFmtId="3" fontId="12" fillId="2" borderId="5" xfId="0" applyNumberFormat="1" applyFont="1" applyFill="1" applyBorder="1" applyAlignment="1">
      <alignment vertical="center" wrapText="1"/>
    </xf>
    <xf numFmtId="0" fontId="14" fillId="0" borderId="0" xfId="0" applyFont="1" applyAlignment="1">
      <alignment horizontal="right"/>
    </xf>
    <xf numFmtId="0" fontId="0" fillId="0" borderId="0" xfId="0" applyBorder="1" applyAlignment="1">
      <alignment horizontal="right"/>
    </xf>
    <xf numFmtId="0" fontId="14" fillId="0" borderId="6" xfId="0" applyFont="1" applyBorder="1"/>
    <xf numFmtId="0" fontId="12" fillId="2" borderId="6" xfId="0" applyFont="1" applyFill="1" applyBorder="1" applyAlignment="1">
      <alignment vertical="center" wrapText="1"/>
    </xf>
    <xf numFmtId="3" fontId="21" fillId="2" borderId="6" xfId="0" applyNumberFormat="1" applyFont="1" applyFill="1" applyBorder="1" applyAlignment="1">
      <alignment vertical="center" wrapText="1"/>
    </xf>
    <xf numFmtId="0" fontId="6" fillId="2" borderId="0" xfId="0" applyFont="1" applyFill="1" applyBorder="1" applyAlignment="1">
      <alignment horizontal="right" vertical="center" wrapText="1" indent="1"/>
    </xf>
    <xf numFmtId="0" fontId="7" fillId="2" borderId="0" xfId="0" applyFont="1" applyFill="1" applyBorder="1" applyAlignment="1">
      <alignment horizontal="left" vertical="center" wrapText="1"/>
    </xf>
    <xf numFmtId="3" fontId="7" fillId="2" borderId="0" xfId="0" applyNumberFormat="1" applyFont="1" applyFill="1" applyBorder="1" applyAlignment="1">
      <alignment horizontal="left" vertical="center" wrapText="1"/>
    </xf>
    <xf numFmtId="3" fontId="7" fillId="2" borderId="4" xfId="0" applyNumberFormat="1" applyFont="1" applyFill="1" applyBorder="1" applyAlignment="1">
      <alignment horizontal="left" vertical="center" wrapText="1"/>
    </xf>
    <xf numFmtId="0" fontId="15" fillId="0" borderId="0" xfId="0" applyFont="1" applyBorder="1"/>
    <xf numFmtId="0" fontId="6" fillId="0" borderId="0" xfId="0" applyFont="1" applyAlignment="1">
      <alignment horizontal="center"/>
    </xf>
    <xf numFmtId="0" fontId="12" fillId="2" borderId="0" xfId="0" applyFont="1" applyFill="1" applyBorder="1" applyAlignment="1">
      <alignment vertical="center" wrapText="1"/>
    </xf>
    <xf numFmtId="3" fontId="21" fillId="2" borderId="0" xfId="0" applyNumberFormat="1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left" vertical="center" wrapText="1"/>
    </xf>
    <xf numFmtId="3" fontId="7" fillId="2" borderId="2" xfId="0" applyNumberFormat="1" applyFont="1" applyFill="1" applyBorder="1" applyAlignment="1">
      <alignment horizontal="left" vertical="center" wrapText="1"/>
    </xf>
    <xf numFmtId="0" fontId="13" fillId="2" borderId="0" xfId="0" applyFont="1" applyFill="1"/>
    <xf numFmtId="0" fontId="0" fillId="3" borderId="0" xfId="0" applyFill="1"/>
    <xf numFmtId="3" fontId="0" fillId="2" borderId="0" xfId="0" applyNumberFormat="1" applyFill="1"/>
    <xf numFmtId="3" fontId="0" fillId="3" borderId="0" xfId="0" applyNumberFormat="1" applyFill="1"/>
    <xf numFmtId="0" fontId="14" fillId="2" borderId="0" xfId="0" applyFont="1" applyFill="1" applyAlignment="1"/>
    <xf numFmtId="0" fontId="0" fillId="2" borderId="0" xfId="0" applyFill="1" applyBorder="1"/>
    <xf numFmtId="0" fontId="15" fillId="2" borderId="0" xfId="0" applyFont="1" applyFill="1"/>
    <xf numFmtId="0" fontId="12" fillId="0" borderId="6" xfId="0" applyFont="1" applyFill="1" applyBorder="1" applyAlignment="1">
      <alignment horizontal="right" vertical="center" wrapText="1"/>
    </xf>
    <xf numFmtId="0" fontId="0" fillId="2" borderId="0" xfId="0" applyFill="1" applyAlignment="1">
      <alignment vertical="center" wrapText="1"/>
    </xf>
    <xf numFmtId="0" fontId="0" fillId="3" borderId="0" xfId="0" applyFill="1" applyAlignment="1">
      <alignment vertical="center" wrapText="1"/>
    </xf>
    <xf numFmtId="0" fontId="0" fillId="3" borderId="0" xfId="0" applyFill="1" applyAlignment="1">
      <alignment wrapText="1"/>
    </xf>
    <xf numFmtId="1" fontId="6" fillId="3" borderId="5" xfId="0" applyNumberFormat="1" applyFont="1" applyFill="1" applyBorder="1" applyAlignment="1">
      <alignment horizontal="right" vertical="center" wrapText="1"/>
    </xf>
    <xf numFmtId="1" fontId="6" fillId="2" borderId="5" xfId="0" applyNumberFormat="1" applyFont="1" applyFill="1" applyBorder="1" applyAlignment="1">
      <alignment horizontal="right" vertical="center" wrapText="1"/>
    </xf>
    <xf numFmtId="3" fontId="12" fillId="2" borderId="5" xfId="0" applyNumberFormat="1" applyFont="1" applyFill="1" applyBorder="1" applyAlignment="1">
      <alignment vertical="center" wrapText="1" readingOrder="1"/>
    </xf>
    <xf numFmtId="0" fontId="19" fillId="2" borderId="0" xfId="0" applyFont="1" applyFill="1"/>
    <xf numFmtId="0" fontId="19" fillId="3" borderId="0" xfId="0" applyFont="1" applyFill="1"/>
    <xf numFmtId="0" fontId="14" fillId="2" borderId="0" xfId="0" applyFont="1" applyFill="1" applyBorder="1" applyAlignment="1"/>
    <xf numFmtId="3" fontId="14" fillId="2" borderId="0" xfId="0" applyNumberFormat="1" applyFont="1" applyFill="1"/>
    <xf numFmtId="3" fontId="6" fillId="2" borderId="9" xfId="0" applyNumberFormat="1" applyFont="1" applyFill="1" applyBorder="1" applyAlignment="1">
      <alignment horizontal="left" vertical="center" wrapText="1"/>
    </xf>
    <xf numFmtId="0" fontId="4" fillId="0" borderId="8" xfId="0" applyFont="1" applyBorder="1" applyAlignment="1">
      <alignment vertical="center" wrapText="1"/>
    </xf>
    <xf numFmtId="3" fontId="4" fillId="0" borderId="0" xfId="0" applyNumberFormat="1" applyFont="1" applyFill="1" applyBorder="1" applyAlignment="1">
      <alignment vertical="center" wrapText="1"/>
    </xf>
    <xf numFmtId="0" fontId="12" fillId="3" borderId="0" xfId="0" applyFont="1" applyFill="1" applyBorder="1" applyAlignment="1">
      <alignment horizontal="center" vertical="center" wrapText="1"/>
    </xf>
    <xf numFmtId="3" fontId="12" fillId="0" borderId="0" xfId="0" applyNumberFormat="1" applyFont="1" applyFill="1" applyBorder="1" applyAlignment="1">
      <alignment horizontal="left" vertical="center" wrapText="1"/>
    </xf>
    <xf numFmtId="0" fontId="12" fillId="0" borderId="0" xfId="0" applyFont="1" applyFill="1" applyAlignment="1">
      <alignment horizontal="center" vertical="center" wrapText="1"/>
    </xf>
    <xf numFmtId="3" fontId="6" fillId="2" borderId="0" xfId="0" applyNumberFormat="1" applyFont="1" applyFill="1" applyBorder="1" applyAlignment="1">
      <alignment horizontal="right" vertical="center" wrapText="1"/>
    </xf>
    <xf numFmtId="3" fontId="7" fillId="2" borderId="0" xfId="0" applyNumberFormat="1" applyFont="1" applyFill="1" applyBorder="1" applyAlignment="1">
      <alignment vertical="center" wrapText="1"/>
    </xf>
    <xf numFmtId="0" fontId="14" fillId="2" borderId="0" xfId="0" applyFont="1" applyFill="1" applyBorder="1"/>
    <xf numFmtId="0" fontId="11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3" fontId="13" fillId="0" borderId="0" xfId="0" applyNumberFormat="1" applyFont="1" applyFill="1" applyBorder="1" applyAlignment="1">
      <alignment horizontal="left" vertical="center" wrapText="1"/>
    </xf>
    <xf numFmtId="0" fontId="14" fillId="0" borderId="4" xfId="0" applyFont="1" applyBorder="1" applyAlignment="1">
      <alignment horizontal="right" indent="1"/>
    </xf>
    <xf numFmtId="0" fontId="14" fillId="0" borderId="4" xfId="0" applyFont="1" applyBorder="1"/>
    <xf numFmtId="0" fontId="11" fillId="0" borderId="0" xfId="0" applyFont="1" applyFill="1" applyBorder="1" applyAlignment="1">
      <alignment horizontal="left" vertical="center" wrapText="1"/>
    </xf>
    <xf numFmtId="0" fontId="28" fillId="0" borderId="6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vertical="center" wrapText="1"/>
    </xf>
    <xf numFmtId="0" fontId="6" fillId="2" borderId="0" xfId="0" applyFont="1" applyFill="1" applyBorder="1" applyAlignment="1">
      <alignment horizontal="right" vertical="center" wrapText="1"/>
    </xf>
    <xf numFmtId="0" fontId="11" fillId="0" borderId="6" xfId="0" applyFont="1" applyFill="1" applyBorder="1" applyAlignment="1">
      <alignment horizontal="right" vertical="center" wrapText="1"/>
    </xf>
    <xf numFmtId="0" fontId="8" fillId="0" borderId="0" xfId="0" applyFont="1" applyBorder="1"/>
    <xf numFmtId="0" fontId="5" fillId="0" borderId="0" xfId="0" applyFont="1" applyBorder="1"/>
    <xf numFmtId="0" fontId="25" fillId="0" borderId="0" xfId="0" applyFont="1" applyBorder="1"/>
    <xf numFmtId="0" fontId="8" fillId="4" borderId="10" xfId="0" applyFont="1" applyFill="1" applyBorder="1"/>
    <xf numFmtId="0" fontId="8" fillId="2" borderId="0" xfId="0" applyFont="1" applyFill="1" applyBorder="1"/>
    <xf numFmtId="0" fontId="8" fillId="0" borderId="10" xfId="0" applyFont="1" applyBorder="1"/>
    <xf numFmtId="1" fontId="0" fillId="0" borderId="0" xfId="0" applyNumberFormat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0" fillId="0" borderId="0" xfId="0" applyAlignment="1">
      <alignment horizontal="center" wrapText="1"/>
    </xf>
    <xf numFmtId="3" fontId="21" fillId="2" borderId="0" xfId="0" applyNumberFormat="1" applyFont="1" applyFill="1" applyBorder="1" applyAlignment="1">
      <alignment horizontal="left" vertical="center" wrapText="1"/>
    </xf>
    <xf numFmtId="0" fontId="8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Fill="1" applyAlignment="1">
      <alignment horizontal="center" vertical="center" wrapText="1"/>
    </xf>
    <xf numFmtId="0" fontId="29" fillId="0" borderId="0" xfId="0" applyFont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center"/>
    </xf>
    <xf numFmtId="3" fontId="7" fillId="2" borderId="0" xfId="0" applyNumberFormat="1" applyFont="1" applyFill="1" applyBorder="1" applyAlignment="1">
      <alignment horizontal="center" vertical="center" wrapText="1"/>
    </xf>
    <xf numFmtId="0" fontId="11" fillId="0" borderId="6" xfId="0" applyFont="1" applyBorder="1" applyAlignment="1">
      <alignment horizontal="left"/>
    </xf>
    <xf numFmtId="0" fontId="11" fillId="0" borderId="0" xfId="0" applyFont="1" applyFill="1" applyBorder="1" applyAlignment="1">
      <alignment horizontal="center" vertical="center" wrapText="1"/>
    </xf>
    <xf numFmtId="0" fontId="17" fillId="0" borderId="0" xfId="0" applyFont="1" applyAlignment="1"/>
    <xf numFmtId="0" fontId="11" fillId="0" borderId="6" xfId="0" applyFont="1" applyBorder="1" applyAlignment="1"/>
    <xf numFmtId="3" fontId="11" fillId="2" borderId="5" xfId="0" applyNumberFormat="1" applyFont="1" applyFill="1" applyBorder="1" applyAlignment="1">
      <alignment vertical="center" wrapText="1" readingOrder="1"/>
    </xf>
    <xf numFmtId="3" fontId="11" fillId="0" borderId="5" xfId="0" applyNumberFormat="1" applyFont="1" applyBorder="1" applyAlignment="1">
      <alignment vertical="center" wrapText="1" readingOrder="1"/>
    </xf>
    <xf numFmtId="3" fontId="11" fillId="3" borderId="5" xfId="0" applyNumberFormat="1" applyFont="1" applyFill="1" applyBorder="1" applyAlignment="1">
      <alignment vertical="center" wrapText="1" readingOrder="1"/>
    </xf>
    <xf numFmtId="3" fontId="11" fillId="3" borderId="5" xfId="0" applyNumberFormat="1" applyFont="1" applyFill="1" applyBorder="1" applyAlignment="1">
      <alignment vertical="center" wrapText="1"/>
    </xf>
    <xf numFmtId="3" fontId="11" fillId="2" borderId="5" xfId="0" applyNumberFormat="1" applyFont="1" applyFill="1" applyBorder="1" applyAlignment="1">
      <alignment vertical="center" wrapText="1"/>
    </xf>
    <xf numFmtId="3" fontId="11" fillId="2" borderId="2" xfId="0" applyNumberFormat="1" applyFont="1" applyFill="1" applyBorder="1" applyAlignment="1">
      <alignment vertical="center" wrapText="1" readingOrder="1"/>
    </xf>
    <xf numFmtId="0" fontId="31" fillId="0" borderId="0" xfId="0" applyFont="1"/>
    <xf numFmtId="0" fontId="22" fillId="0" borderId="0" xfId="0" applyFont="1"/>
    <xf numFmtId="3" fontId="19" fillId="0" borderId="0" xfId="0" applyNumberFormat="1" applyFont="1"/>
    <xf numFmtId="1" fontId="14" fillId="3" borderId="0" xfId="0" applyNumberFormat="1" applyFont="1" applyFill="1"/>
    <xf numFmtId="3" fontId="19" fillId="2" borderId="0" xfId="0" applyNumberFormat="1" applyFont="1" applyFill="1"/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right" vertical="center" wrapText="1"/>
    </xf>
    <xf numFmtId="43" fontId="14" fillId="0" borderId="0" xfId="1" applyFont="1" applyAlignment="1">
      <alignment vertical="center" wrapText="1"/>
    </xf>
    <xf numFmtId="1" fontId="1" fillId="0" borderId="0" xfId="0" applyNumberFormat="1" applyFont="1" applyFill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3" fontId="12" fillId="3" borderId="0" xfId="0" applyNumberFormat="1" applyFont="1" applyFill="1" applyBorder="1" applyAlignment="1">
      <alignment vertical="center" wrapText="1"/>
    </xf>
    <xf numFmtId="3" fontId="12" fillId="2" borderId="0" xfId="0" applyNumberFormat="1" applyFont="1" applyFill="1" applyBorder="1" applyAlignment="1">
      <alignment vertical="center" wrapText="1"/>
    </xf>
    <xf numFmtId="165" fontId="0" fillId="0" borderId="0" xfId="1" applyNumberFormat="1" applyFont="1"/>
    <xf numFmtId="0" fontId="8" fillId="2" borderId="0" xfId="0" applyFont="1" applyFill="1" applyBorder="1" applyAlignment="1">
      <alignment horizontal="right"/>
    </xf>
    <xf numFmtId="3" fontId="12" fillId="2" borderId="6" xfId="0" applyNumberFormat="1" applyFont="1" applyFill="1" applyBorder="1" applyAlignment="1">
      <alignment vertical="center" wrapText="1"/>
    </xf>
    <xf numFmtId="0" fontId="12" fillId="0" borderId="6" xfId="0" applyFont="1" applyFill="1" applyBorder="1" applyAlignment="1">
      <alignment horizontal="right" vertical="center" wrapText="1"/>
    </xf>
    <xf numFmtId="0" fontId="12" fillId="0" borderId="0" xfId="0" applyFont="1" applyFill="1" applyAlignment="1">
      <alignment horizontal="center" vertical="center" wrapText="1"/>
    </xf>
    <xf numFmtId="0" fontId="12" fillId="3" borderId="7" xfId="0" applyFont="1" applyFill="1" applyBorder="1" applyAlignment="1">
      <alignment horizontal="right" vertical="center" wrapText="1"/>
    </xf>
    <xf numFmtId="0" fontId="12" fillId="2" borderId="0" xfId="0" applyFont="1" applyFill="1" applyBorder="1" applyAlignment="1">
      <alignment horizontal="right" vertical="center" wrapText="1" indent="1"/>
    </xf>
    <xf numFmtId="0" fontId="14" fillId="2" borderId="0" xfId="0" applyFont="1" applyFill="1" applyAlignment="1">
      <alignment horizontal="right"/>
    </xf>
    <xf numFmtId="0" fontId="14" fillId="3" borderId="0" xfId="0" applyFont="1" applyFill="1" applyAlignment="1">
      <alignment horizontal="right"/>
    </xf>
    <xf numFmtId="0" fontId="4" fillId="0" borderId="0" xfId="0" applyFont="1" applyFill="1" applyBorder="1" applyAlignment="1">
      <alignment vertical="center" wrapText="1"/>
    </xf>
    <xf numFmtId="3" fontId="6" fillId="0" borderId="5" xfId="0" applyNumberFormat="1" applyFont="1" applyBorder="1" applyAlignment="1">
      <alignment vertical="center" wrapText="1"/>
    </xf>
    <xf numFmtId="164" fontId="12" fillId="3" borderId="0" xfId="1" applyNumberFormat="1" applyFont="1" applyFill="1" applyBorder="1" applyAlignment="1">
      <alignment vertical="center" wrapText="1"/>
    </xf>
    <xf numFmtId="1" fontId="6" fillId="0" borderId="5" xfId="0" applyNumberFormat="1" applyFont="1" applyBorder="1" applyAlignment="1">
      <alignment vertical="center" wrapText="1"/>
    </xf>
    <xf numFmtId="49" fontId="6" fillId="0" borderId="5" xfId="2" applyNumberFormat="1" applyFont="1" applyBorder="1" applyAlignment="1">
      <alignment vertical="center" wrapText="1"/>
    </xf>
    <xf numFmtId="164" fontId="12" fillId="3" borderId="0" xfId="1" applyNumberFormat="1" applyFont="1" applyFill="1" applyBorder="1" applyAlignment="1">
      <alignment horizontal="left" vertical="center" wrapText="1"/>
    </xf>
    <xf numFmtId="164" fontId="12" fillId="3" borderId="0" xfId="0" applyNumberFormat="1" applyFont="1" applyFill="1" applyBorder="1" applyAlignment="1">
      <alignment horizontal="left" vertical="center" wrapText="1"/>
    </xf>
    <xf numFmtId="3" fontId="6" fillId="2" borderId="5" xfId="0" applyNumberFormat="1" applyFont="1" applyFill="1" applyBorder="1" applyAlignment="1">
      <alignment horizontal="left" vertical="center" wrapText="1"/>
    </xf>
    <xf numFmtId="3" fontId="12" fillId="2" borderId="0" xfId="0" applyNumberFormat="1" applyFont="1" applyFill="1" applyBorder="1" applyAlignment="1">
      <alignment horizontal="right" vertical="center" wrapText="1"/>
    </xf>
    <xf numFmtId="3" fontId="13" fillId="0" borderId="0" xfId="0" applyNumberFormat="1" applyFont="1" applyAlignment="1"/>
    <xf numFmtId="3" fontId="21" fillId="2" borderId="5" xfId="0" applyNumberFormat="1" applyFont="1" applyFill="1" applyBorder="1" applyAlignment="1">
      <alignment horizontal="left" vertical="center" wrapText="1"/>
    </xf>
    <xf numFmtId="3" fontId="12" fillId="3" borderId="5" xfId="0" applyNumberFormat="1" applyFont="1" applyFill="1" applyBorder="1" applyAlignment="1">
      <alignment vertical="center" wrapText="1"/>
    </xf>
    <xf numFmtId="0" fontId="25" fillId="0" borderId="0" xfId="0" applyFont="1"/>
    <xf numFmtId="0" fontId="12" fillId="0" borderId="0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5" xfId="0" applyNumberFormat="1" applyFont="1" applyBorder="1" applyAlignment="1">
      <alignment vertical="center" wrapText="1"/>
    </xf>
    <xf numFmtId="3" fontId="12" fillId="0" borderId="5" xfId="0" applyNumberFormat="1" applyFont="1" applyBorder="1" applyAlignment="1">
      <alignment vertical="center" wrapText="1"/>
    </xf>
    <xf numFmtId="3" fontId="12" fillId="2" borderId="5" xfId="0" applyNumberFormat="1" applyFont="1" applyFill="1" applyBorder="1" applyAlignment="1">
      <alignment horizontal="left" vertical="center" wrapText="1"/>
    </xf>
    <xf numFmtId="0" fontId="12" fillId="2" borderId="5" xfId="0" applyFont="1" applyFill="1" applyBorder="1" applyAlignment="1">
      <alignment vertical="center" wrapText="1"/>
    </xf>
    <xf numFmtId="0" fontId="11" fillId="0" borderId="0" xfId="0" applyFont="1" applyAlignment="1">
      <alignment horizontal="center"/>
    </xf>
    <xf numFmtId="0" fontId="11" fillId="0" borderId="0" xfId="0" applyFont="1"/>
    <xf numFmtId="3" fontId="12" fillId="2" borderId="0" xfId="0" applyNumberFormat="1" applyFont="1" applyFill="1" applyBorder="1" applyAlignment="1">
      <alignment horizontal="left" vertical="center" wrapText="1"/>
    </xf>
    <xf numFmtId="3" fontId="6" fillId="2" borderId="0" xfId="0" applyNumberFormat="1" applyFont="1" applyFill="1" applyBorder="1" applyAlignment="1">
      <alignment vertical="center" wrapText="1"/>
    </xf>
    <xf numFmtId="0" fontId="6" fillId="0" borderId="5" xfId="0" applyFont="1" applyBorder="1" applyAlignment="1">
      <alignment horizontal="center" vertical="center" wrapText="1"/>
    </xf>
    <xf numFmtId="1" fontId="1" fillId="0" borderId="0" xfId="0" applyNumberFormat="1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2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vertical="center" wrapText="1"/>
    </xf>
    <xf numFmtId="3" fontId="6" fillId="0" borderId="0" xfId="0" applyNumberFormat="1" applyFont="1" applyBorder="1" applyAlignment="1">
      <alignment vertical="center" wrapText="1"/>
    </xf>
    <xf numFmtId="3" fontId="6" fillId="2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1" fontId="0" fillId="0" borderId="0" xfId="0" applyNumberFormat="1" applyBorder="1" applyAlignment="1">
      <alignment vertical="center" wrapText="1"/>
    </xf>
    <xf numFmtId="3" fontId="0" fillId="0" borderId="0" xfId="0" applyNumberFormat="1" applyBorder="1" applyAlignment="1">
      <alignment horizontal="left" vertical="center" wrapText="1"/>
    </xf>
    <xf numFmtId="0" fontId="2" fillId="0" borderId="0" xfId="0" applyFont="1" applyBorder="1" applyAlignment="1">
      <alignment vertical="center" wrapText="1"/>
    </xf>
    <xf numFmtId="0" fontId="14" fillId="0" borderId="0" xfId="0" applyFont="1" applyBorder="1" applyAlignment="1">
      <alignment horizontal="right" indent="1"/>
    </xf>
    <xf numFmtId="3" fontId="12" fillId="3" borderId="7" xfId="0" applyNumberFormat="1" applyFont="1" applyFill="1" applyBorder="1" applyAlignment="1">
      <alignment vertical="center" wrapText="1"/>
    </xf>
    <xf numFmtId="3" fontId="12" fillId="3" borderId="7" xfId="0" applyNumberFormat="1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horizontal="right" vertical="center" wrapText="1"/>
    </xf>
    <xf numFmtId="3" fontId="21" fillId="2" borderId="7" xfId="0" applyNumberFormat="1" applyFont="1" applyFill="1" applyBorder="1" applyAlignment="1">
      <alignment vertical="center" wrapText="1"/>
    </xf>
    <xf numFmtId="3" fontId="11" fillId="2" borderId="5" xfId="0" applyNumberFormat="1" applyFont="1" applyFill="1" applyBorder="1" applyAlignment="1">
      <alignment horizontal="left" vertical="center" wrapText="1" readingOrder="1"/>
    </xf>
    <xf numFmtId="3" fontId="11" fillId="3" borderId="5" xfId="0" applyNumberFormat="1" applyFont="1" applyFill="1" applyBorder="1" applyAlignment="1">
      <alignment horizontal="left" vertical="center" wrapText="1" readingOrder="1"/>
    </xf>
    <xf numFmtId="0" fontId="14" fillId="3" borderId="0" xfId="0" applyFont="1" applyFill="1" applyBorder="1"/>
    <xf numFmtId="0" fontId="6" fillId="2" borderId="0" xfId="0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horizontal="center" vertical="center" wrapText="1"/>
    </xf>
    <xf numFmtId="164" fontId="12" fillId="2" borderId="0" xfId="1" applyNumberFormat="1" applyFont="1" applyFill="1" applyBorder="1" applyAlignment="1">
      <alignment horizontal="left" vertical="center" wrapText="1"/>
    </xf>
    <xf numFmtId="164" fontId="12" fillId="2" borderId="0" xfId="0" applyNumberFormat="1" applyFont="1" applyFill="1" applyBorder="1" applyAlignment="1">
      <alignment horizontal="left" vertical="center" wrapText="1"/>
    </xf>
    <xf numFmtId="0" fontId="12" fillId="3" borderId="3" xfId="0" applyFont="1" applyFill="1" applyBorder="1" applyAlignment="1">
      <alignment horizontal="center" vertical="center" wrapText="1"/>
    </xf>
    <xf numFmtId="1" fontId="12" fillId="3" borderId="7" xfId="0" applyNumberFormat="1" applyFont="1" applyFill="1" applyBorder="1" applyAlignment="1">
      <alignment vertical="center" wrapText="1"/>
    </xf>
    <xf numFmtId="0" fontId="12" fillId="2" borderId="6" xfId="0" applyFont="1" applyFill="1" applyBorder="1" applyAlignment="1">
      <alignment horizontal="center" vertical="center" wrapText="1"/>
    </xf>
    <xf numFmtId="164" fontId="12" fillId="2" borderId="6" xfId="1" applyNumberFormat="1" applyFont="1" applyFill="1" applyBorder="1" applyAlignment="1">
      <alignment horizontal="left" vertical="center" wrapText="1"/>
    </xf>
    <xf numFmtId="164" fontId="12" fillId="2" borderId="6" xfId="0" applyNumberFormat="1" applyFont="1" applyFill="1" applyBorder="1" applyAlignment="1">
      <alignment horizontal="left" vertical="center" wrapText="1"/>
    </xf>
    <xf numFmtId="1" fontId="12" fillId="2" borderId="5" xfId="0" applyNumberFormat="1" applyFont="1" applyFill="1" applyBorder="1" applyAlignment="1">
      <alignment vertical="center" wrapText="1"/>
    </xf>
    <xf numFmtId="3" fontId="12" fillId="2" borderId="0" xfId="0" applyNumberFormat="1" applyFont="1" applyFill="1" applyBorder="1" applyAlignment="1">
      <alignment horizontal="right" vertical="center" wrapText="1" indent="1"/>
    </xf>
    <xf numFmtId="0" fontId="12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6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0" fontId="12" fillId="2" borderId="0" xfId="0" applyFont="1" applyFill="1" applyBorder="1" applyAlignment="1">
      <alignment horizontal="right" vertical="center" wrapText="1"/>
    </xf>
    <xf numFmtId="0" fontId="12" fillId="2" borderId="0" xfId="0" applyFont="1" applyFill="1" applyBorder="1" applyAlignment="1">
      <alignment horizontal="left" vertical="center" wrapText="1"/>
    </xf>
    <xf numFmtId="0" fontId="0" fillId="3" borderId="0" xfId="0" applyNumberFormat="1" applyFill="1" applyBorder="1"/>
    <xf numFmtId="0" fontId="0" fillId="2" borderId="0" xfId="0" applyNumberFormat="1" applyFill="1" applyBorder="1"/>
    <xf numFmtId="0" fontId="20" fillId="2" borderId="0" xfId="0" applyFont="1" applyFill="1" applyBorder="1" applyAlignment="1">
      <alignment horizontal="right" vertical="center" wrapText="1" indent="1"/>
    </xf>
    <xf numFmtId="0" fontId="20" fillId="2" borderId="0" xfId="0" applyFont="1" applyFill="1" applyBorder="1" applyAlignment="1">
      <alignment vertical="center" wrapText="1"/>
    </xf>
    <xf numFmtId="3" fontId="20" fillId="2" borderId="0" xfId="0" applyNumberFormat="1" applyFont="1" applyFill="1" applyBorder="1" applyAlignment="1">
      <alignment vertical="center" wrapText="1"/>
    </xf>
    <xf numFmtId="3" fontId="21" fillId="2" borderId="0" xfId="0" applyNumberFormat="1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horizontal="left" vertical="center" wrapText="1"/>
    </xf>
    <xf numFmtId="3" fontId="21" fillId="3" borderId="5" xfId="0" applyNumberFormat="1" applyFont="1" applyFill="1" applyBorder="1" applyAlignment="1">
      <alignment horizontal="left" vertical="center" wrapText="1"/>
    </xf>
    <xf numFmtId="0" fontId="21" fillId="2" borderId="0" xfId="0" applyFont="1" applyFill="1" applyBorder="1" applyAlignment="1">
      <alignment vertical="center" wrapText="1"/>
    </xf>
    <xf numFmtId="0" fontId="12" fillId="0" borderId="0" xfId="0" applyFont="1" applyFill="1" applyAlignment="1">
      <alignment horizontal="center" vertical="center" wrapText="1"/>
    </xf>
    <xf numFmtId="0" fontId="21" fillId="2" borderId="7" xfId="0" applyFont="1" applyFill="1" applyBorder="1" applyAlignment="1">
      <alignment vertical="center" wrapText="1"/>
    </xf>
    <xf numFmtId="0" fontId="14" fillId="0" borderId="0" xfId="0" applyFont="1" applyFill="1" applyBorder="1" applyAlignment="1">
      <alignment vertical="center" wrapText="1"/>
    </xf>
    <xf numFmtId="3" fontId="12" fillId="2" borderId="7" xfId="0" applyNumberFormat="1" applyFont="1" applyFill="1" applyBorder="1" applyAlignment="1">
      <alignment horizontal="left" vertical="center" wrapText="1"/>
    </xf>
    <xf numFmtId="0" fontId="13" fillId="0" borderId="0" xfId="0" applyFont="1" applyAlignment="1">
      <alignment horizontal="left"/>
    </xf>
    <xf numFmtId="9" fontId="14" fillId="0" borderId="0" xfId="4" applyFont="1"/>
    <xf numFmtId="166" fontId="14" fillId="0" borderId="0" xfId="2" applyNumberFormat="1" applyFont="1"/>
    <xf numFmtId="1" fontId="12" fillId="0" borderId="0" xfId="0" applyNumberFormat="1" applyFont="1" applyBorder="1" applyAlignment="1">
      <alignment vertical="center" wrapText="1"/>
    </xf>
    <xf numFmtId="0" fontId="6" fillId="0" borderId="0" xfId="0" applyFont="1" applyAlignment="1">
      <alignment horizontal="right" indent="1"/>
    </xf>
    <xf numFmtId="0" fontId="21" fillId="2" borderId="0" xfId="0" applyFont="1" applyFill="1" applyBorder="1" applyAlignment="1">
      <alignment horizontal="right" vertical="center" wrapText="1" indent="1"/>
    </xf>
    <xf numFmtId="3" fontId="21" fillId="2" borderId="0" xfId="0" applyNumberFormat="1" applyFont="1" applyFill="1" applyBorder="1" applyAlignment="1">
      <alignment horizontal="right" vertical="center" wrapText="1"/>
    </xf>
    <xf numFmtId="0" fontId="21" fillId="2" borderId="0" xfId="0" applyFont="1" applyFill="1" applyBorder="1" applyAlignment="1">
      <alignment horizontal="right" vertical="center" wrapText="1"/>
    </xf>
    <xf numFmtId="1" fontId="11" fillId="2" borderId="0" xfId="0" applyNumberFormat="1" applyFont="1" applyFill="1" applyBorder="1" applyAlignment="1">
      <alignment horizontal="right" vertical="center" wrapText="1"/>
    </xf>
    <xf numFmtId="3" fontId="11" fillId="2" borderId="0" xfId="0" applyNumberFormat="1" applyFont="1" applyFill="1" applyBorder="1" applyAlignment="1">
      <alignment vertical="center" wrapText="1" readingOrder="1"/>
    </xf>
    <xf numFmtId="3" fontId="11" fillId="2" borderId="0" xfId="0" applyNumberFormat="1" applyFont="1" applyFill="1" applyBorder="1" applyAlignment="1">
      <alignment horizontal="left" vertical="center" wrapText="1" readingOrder="1"/>
    </xf>
    <xf numFmtId="1" fontId="11" fillId="2" borderId="0" xfId="0" applyNumberFormat="1" applyFont="1" applyFill="1" applyBorder="1" applyAlignment="1">
      <alignment horizontal="left" vertical="center" wrapText="1"/>
    </xf>
    <xf numFmtId="0" fontId="0" fillId="0" borderId="7" xfId="0" applyBorder="1"/>
    <xf numFmtId="0" fontId="11" fillId="0" borderId="0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right" vertical="center" wrapText="1"/>
    </xf>
    <xf numFmtId="0" fontId="12" fillId="0" borderId="0" xfId="0" applyFont="1" applyFill="1" applyBorder="1" applyAlignment="1">
      <alignment vertical="center" wrapText="1"/>
    </xf>
    <xf numFmtId="3" fontId="12" fillId="0" borderId="0" xfId="0" applyNumberFormat="1" applyFont="1" applyFill="1" applyBorder="1" applyAlignment="1">
      <alignment horizontal="right" vertical="center" wrapText="1"/>
    </xf>
    <xf numFmtId="0" fontId="6" fillId="0" borderId="0" xfId="0" applyFont="1" applyAlignment="1">
      <alignment horizontal="center"/>
    </xf>
    <xf numFmtId="3" fontId="21" fillId="2" borderId="7" xfId="0" applyNumberFormat="1" applyFont="1" applyFill="1" applyBorder="1" applyAlignment="1">
      <alignment horizontal="right" vertical="center" wrapText="1"/>
    </xf>
    <xf numFmtId="0" fontId="16" fillId="2" borderId="0" xfId="0" applyFont="1" applyFill="1"/>
    <xf numFmtId="0" fontId="12" fillId="0" borderId="15" xfId="0" applyFont="1" applyFill="1" applyBorder="1" applyAlignment="1">
      <alignment vertical="center" wrapText="1"/>
    </xf>
    <xf numFmtId="0" fontId="14" fillId="0" borderId="16" xfId="0" applyFont="1" applyBorder="1"/>
    <xf numFmtId="3" fontId="21" fillId="2" borderId="0" xfId="0" applyNumberFormat="1" applyFont="1" applyFill="1" applyBorder="1" applyAlignment="1">
      <alignment horizontal="right" vertical="center" wrapText="1" indent="1"/>
    </xf>
    <xf numFmtId="0" fontId="12" fillId="2" borderId="4" xfId="0" applyFont="1" applyFill="1" applyBorder="1" applyAlignment="1">
      <alignment horizontal="right" vertical="center" wrapText="1" indent="1"/>
    </xf>
    <xf numFmtId="3" fontId="21" fillId="2" borderId="4" xfId="0" applyNumberFormat="1" applyFont="1" applyFill="1" applyBorder="1" applyAlignment="1">
      <alignment vertical="center" wrapText="1"/>
    </xf>
    <xf numFmtId="3" fontId="21" fillId="2" borderId="7" xfId="0" applyNumberFormat="1" applyFont="1" applyFill="1" applyBorder="1" applyAlignment="1">
      <alignment horizontal="left" vertical="center" wrapText="1"/>
    </xf>
    <xf numFmtId="0" fontId="12" fillId="0" borderId="6" xfId="0" applyFont="1" applyFill="1" applyBorder="1" applyAlignment="1">
      <alignment horizontal="right" vertical="center" wrapText="1"/>
    </xf>
    <xf numFmtId="0" fontId="12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3" fillId="0" borderId="0" xfId="0" applyFont="1" applyBorder="1"/>
    <xf numFmtId="0" fontId="13" fillId="2" borderId="0" xfId="0" applyFont="1" applyFill="1" applyBorder="1"/>
    <xf numFmtId="0" fontId="13" fillId="3" borderId="0" xfId="0" applyFont="1" applyFill="1"/>
    <xf numFmtId="0" fontId="38" fillId="2" borderId="0" xfId="0" applyFont="1" applyFill="1"/>
    <xf numFmtId="3" fontId="11" fillId="2" borderId="0" xfId="0" applyNumberFormat="1" applyFont="1" applyFill="1" applyBorder="1" applyAlignment="1">
      <alignment horizontal="right" vertical="center" wrapText="1"/>
    </xf>
    <xf numFmtId="3" fontId="11" fillId="2" borderId="0" xfId="0" applyNumberFormat="1" applyFont="1" applyFill="1" applyBorder="1" applyAlignment="1">
      <alignment vertical="center" wrapText="1"/>
    </xf>
    <xf numFmtId="0" fontId="39" fillId="0" borderId="0" xfId="0" applyFont="1" applyFill="1" applyAlignment="1">
      <alignment vertical="center" wrapText="1"/>
    </xf>
    <xf numFmtId="0" fontId="40" fillId="0" borderId="0" xfId="0" applyFont="1" applyAlignment="1">
      <alignment vertical="center" wrapText="1"/>
    </xf>
    <xf numFmtId="0" fontId="11" fillId="0" borderId="0" xfId="0" applyFont="1" applyBorder="1" applyAlignment="1">
      <alignment horizontal="center"/>
    </xf>
    <xf numFmtId="0" fontId="12" fillId="0" borderId="6" xfId="0" applyFont="1" applyFill="1" applyBorder="1" applyAlignment="1">
      <alignment horizontal="right" vertical="center" wrapText="1"/>
    </xf>
    <xf numFmtId="0" fontId="12" fillId="3" borderId="0" xfId="0" applyFont="1" applyFill="1" applyBorder="1" applyAlignment="1">
      <alignment vertical="center" wrapText="1"/>
    </xf>
    <xf numFmtId="3" fontId="11" fillId="0" borderId="6" xfId="0" applyNumberFormat="1" applyFont="1" applyFill="1" applyBorder="1" applyAlignment="1">
      <alignment horizontal="right" vertical="center" wrapText="1"/>
    </xf>
    <xf numFmtId="3" fontId="11" fillId="0" borderId="6" xfId="0" applyNumberFormat="1" applyFont="1" applyFill="1" applyBorder="1" applyAlignment="1">
      <alignment vertical="center" wrapText="1"/>
    </xf>
    <xf numFmtId="0" fontId="11" fillId="2" borderId="6" xfId="0" applyFont="1" applyFill="1" applyBorder="1" applyAlignment="1">
      <alignment horizontal="center" vertical="center" wrapText="1"/>
    </xf>
    <xf numFmtId="3" fontId="11" fillId="2" borderId="0" xfId="0" applyNumberFormat="1" applyFont="1" applyFill="1" applyBorder="1" applyAlignment="1">
      <alignment horizontal="left" vertical="top" wrapText="1"/>
    </xf>
    <xf numFmtId="3" fontId="11" fillId="2" borderId="0" xfId="0" applyNumberFormat="1" applyFont="1" applyFill="1" applyBorder="1" applyAlignment="1">
      <alignment horizontal="left" vertical="center" wrapText="1"/>
    </xf>
    <xf numFmtId="0" fontId="41" fillId="0" borderId="0" xfId="0" applyFont="1" applyFill="1" applyAlignment="1">
      <alignment vertical="center" wrapText="1"/>
    </xf>
    <xf numFmtId="1" fontId="42" fillId="0" borderId="5" xfId="0" applyNumberFormat="1" applyFont="1" applyBorder="1" applyAlignment="1">
      <alignment vertical="center" wrapText="1"/>
    </xf>
    <xf numFmtId="0" fontId="40" fillId="0" borderId="0" xfId="0" applyFont="1" applyFill="1" applyAlignment="1">
      <alignment vertical="center" wrapText="1"/>
    </xf>
    <xf numFmtId="0" fontId="40" fillId="2" borderId="0" xfId="0" applyFont="1" applyFill="1" applyBorder="1" applyAlignment="1">
      <alignment vertical="center" wrapText="1"/>
    </xf>
    <xf numFmtId="0" fontId="40" fillId="2" borderId="0" xfId="0" applyFont="1" applyFill="1" applyAlignment="1">
      <alignment vertical="center" wrapText="1"/>
    </xf>
    <xf numFmtId="0" fontId="40" fillId="2" borderId="0" xfId="0" applyFont="1" applyFill="1" applyAlignment="1">
      <alignment wrapText="1"/>
    </xf>
    <xf numFmtId="0" fontId="40" fillId="0" borderId="0" xfId="0" applyFont="1" applyBorder="1" applyAlignment="1">
      <alignment vertical="center" wrapText="1"/>
    </xf>
    <xf numFmtId="49" fontId="6" fillId="0" borderId="5" xfId="6" applyNumberFormat="1" applyFont="1" applyBorder="1" applyAlignment="1">
      <alignment vertical="center" wrapText="1"/>
    </xf>
    <xf numFmtId="164" fontId="12" fillId="3" borderId="0" xfId="5" applyNumberFormat="1" applyFont="1" applyFill="1" applyBorder="1" applyAlignment="1">
      <alignment vertical="center" wrapText="1"/>
    </xf>
    <xf numFmtId="49" fontId="6" fillId="0" borderId="0" xfId="6" applyNumberFormat="1" applyFont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7" xfId="0" applyFont="1" applyBorder="1" applyAlignment="1">
      <alignment horizontal="right" vertical="center" wrapText="1"/>
    </xf>
    <xf numFmtId="0" fontId="12" fillId="5" borderId="6" xfId="0" applyFont="1" applyFill="1" applyBorder="1" applyAlignment="1">
      <alignment horizontal="right" vertical="center" wrapText="1"/>
    </xf>
    <xf numFmtId="0" fontId="12" fillId="6" borderId="6" xfId="0" applyFont="1" applyFill="1" applyBorder="1" applyAlignment="1">
      <alignment horizontal="right" vertical="center" wrapText="1"/>
    </xf>
    <xf numFmtId="0" fontId="12" fillId="6" borderId="6" xfId="0" applyFont="1" applyFill="1" applyBorder="1" applyAlignment="1">
      <alignment vertical="center" wrapText="1"/>
    </xf>
    <xf numFmtId="3" fontId="12" fillId="6" borderId="6" xfId="0" applyNumberFormat="1" applyFont="1" applyFill="1" applyBorder="1" applyAlignment="1">
      <alignment vertical="center" wrapText="1"/>
    </xf>
    <xf numFmtId="3" fontId="12" fillId="6" borderId="6" xfId="0" applyNumberFormat="1" applyFont="1" applyFill="1" applyBorder="1" applyAlignment="1">
      <alignment horizontal="left" vertical="center" wrapText="1"/>
    </xf>
    <xf numFmtId="3" fontId="21" fillId="6" borderId="6" xfId="0" applyNumberFormat="1" applyFont="1" applyFill="1" applyBorder="1" applyAlignment="1">
      <alignment vertical="center" wrapText="1"/>
    </xf>
    <xf numFmtId="0" fontId="6" fillId="6" borderId="2" xfId="0" applyFont="1" applyFill="1" applyBorder="1" applyAlignment="1">
      <alignment vertical="center" wrapText="1"/>
    </xf>
    <xf numFmtId="3" fontId="6" fillId="6" borderId="2" xfId="0" applyNumberFormat="1" applyFont="1" applyFill="1" applyBorder="1" applyAlignment="1">
      <alignment horizontal="left" vertical="center" wrapText="1"/>
    </xf>
    <xf numFmtId="3" fontId="12" fillId="2" borderId="0" xfId="0" applyNumberFormat="1" applyFont="1" applyFill="1" applyBorder="1" applyAlignment="1">
      <alignment horizontal="left" vertical="center" wrapText="1" readingOrder="1"/>
    </xf>
    <xf numFmtId="0" fontId="12" fillId="5" borderId="6" xfId="0" applyFont="1" applyFill="1" applyBorder="1" applyAlignment="1">
      <alignment horizontal="right" vertical="center" wrapText="1" indent="1"/>
    </xf>
    <xf numFmtId="1" fontId="12" fillId="5" borderId="6" xfId="0" applyNumberFormat="1" applyFont="1" applyFill="1" applyBorder="1" applyAlignment="1">
      <alignment horizontal="right" vertical="center" wrapText="1"/>
    </xf>
    <xf numFmtId="3" fontId="12" fillId="5" borderId="6" xfId="0" applyNumberFormat="1" applyFont="1" applyFill="1" applyBorder="1" applyAlignment="1">
      <alignment horizontal="right" vertical="center" wrapText="1"/>
    </xf>
    <xf numFmtId="0" fontId="12" fillId="6" borderId="6" xfId="0" applyFont="1" applyFill="1" applyBorder="1" applyAlignment="1">
      <alignment horizontal="right" vertical="center" wrapText="1" indent="1"/>
    </xf>
    <xf numFmtId="0" fontId="12" fillId="6" borderId="6" xfId="0" applyFont="1" applyFill="1" applyBorder="1" applyAlignment="1">
      <alignment horizontal="left" vertical="center" wrapText="1"/>
    </xf>
    <xf numFmtId="3" fontId="12" fillId="6" borderId="6" xfId="0" applyNumberFormat="1" applyFont="1" applyFill="1" applyBorder="1" applyAlignment="1">
      <alignment horizontal="left" vertical="center" wrapText="1" readingOrder="1"/>
    </xf>
    <xf numFmtId="0" fontId="12" fillId="5" borderId="6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right" vertical="center" wrapText="1"/>
    </xf>
    <xf numFmtId="0" fontId="11" fillId="2" borderId="0" xfId="0" applyFont="1" applyFill="1" applyAlignment="1">
      <alignment horizontal="center" vertical="center" wrapText="1"/>
    </xf>
    <xf numFmtId="0" fontId="12" fillId="5" borderId="6" xfId="0" applyFont="1" applyFill="1" applyBorder="1" applyAlignment="1">
      <alignment horizontal="right" vertical="center" wrapText="1"/>
    </xf>
    <xf numFmtId="0" fontId="12" fillId="5" borderId="4" xfId="0" applyFont="1" applyFill="1" applyBorder="1" applyAlignment="1">
      <alignment horizontal="right" vertical="center" wrapText="1" indent="1"/>
    </xf>
    <xf numFmtId="0" fontId="11" fillId="5" borderId="6" xfId="0" applyFont="1" applyFill="1" applyBorder="1" applyAlignment="1">
      <alignment horizontal="right" vertical="center" wrapText="1" indent="1"/>
    </xf>
    <xf numFmtId="1" fontId="11" fillId="5" borderId="6" xfId="0" applyNumberFormat="1" applyFont="1" applyFill="1" applyBorder="1" applyAlignment="1">
      <alignment horizontal="right" vertical="center" wrapText="1" readingOrder="1"/>
    </xf>
    <xf numFmtId="3" fontId="11" fillId="5" borderId="6" xfId="0" applyNumberFormat="1" applyFont="1" applyFill="1" applyBorder="1" applyAlignment="1">
      <alignment horizontal="right" vertical="center" wrapText="1" readingOrder="1"/>
    </xf>
    <xf numFmtId="1" fontId="11" fillId="6" borderId="6" xfId="0" applyNumberFormat="1" applyFont="1" applyFill="1" applyBorder="1" applyAlignment="1">
      <alignment horizontal="right" vertical="center" wrapText="1"/>
    </xf>
    <xf numFmtId="3" fontId="11" fillId="6" borderId="6" xfId="0" applyNumberFormat="1" applyFont="1" applyFill="1" applyBorder="1" applyAlignment="1">
      <alignment vertical="center" wrapText="1" readingOrder="1"/>
    </xf>
    <xf numFmtId="0" fontId="14" fillId="0" borderId="19" xfId="0" applyFont="1" applyBorder="1"/>
    <xf numFmtId="0" fontId="28" fillId="5" borderId="6" xfId="0" applyFont="1" applyFill="1" applyBorder="1" applyAlignment="1">
      <alignment horizontal="center" vertical="center" wrapText="1"/>
    </xf>
    <xf numFmtId="3" fontId="28" fillId="5" borderId="6" xfId="0" applyNumberFormat="1" applyFont="1" applyFill="1" applyBorder="1" applyAlignment="1">
      <alignment horizontal="center" vertical="center" wrapText="1"/>
    </xf>
    <xf numFmtId="0" fontId="20" fillId="2" borderId="7" xfId="0" applyFont="1" applyFill="1" applyBorder="1" applyAlignment="1">
      <alignment horizontal="right" vertical="center" wrapText="1" indent="1"/>
    </xf>
    <xf numFmtId="3" fontId="20" fillId="2" borderId="7" xfId="0" applyNumberFormat="1" applyFont="1" applyFill="1" applyBorder="1" applyAlignment="1">
      <alignment vertical="center" wrapText="1"/>
    </xf>
    <xf numFmtId="0" fontId="20" fillId="6" borderId="6" xfId="0" applyFont="1" applyFill="1" applyBorder="1" applyAlignment="1">
      <alignment horizontal="right" vertical="center" wrapText="1" indent="1"/>
    </xf>
    <xf numFmtId="0" fontId="20" fillId="6" borderId="6" xfId="0" applyFont="1" applyFill="1" applyBorder="1" applyAlignment="1">
      <alignment vertical="center" wrapText="1"/>
    </xf>
    <xf numFmtId="3" fontId="20" fillId="6" borderId="6" xfId="0" applyNumberFormat="1" applyFont="1" applyFill="1" applyBorder="1" applyAlignment="1">
      <alignment vertical="center" wrapText="1"/>
    </xf>
    <xf numFmtId="0" fontId="11" fillId="5" borderId="4" xfId="0" applyFont="1" applyFill="1" applyBorder="1" applyAlignment="1">
      <alignment horizontal="right" vertical="center" wrapText="1" indent="1"/>
    </xf>
    <xf numFmtId="0" fontId="11" fillId="5" borderId="6" xfId="0" applyFont="1" applyFill="1" applyBorder="1" applyAlignment="1">
      <alignment horizontal="right" vertical="center" wrapText="1"/>
    </xf>
    <xf numFmtId="3" fontId="11" fillId="5" borderId="6" xfId="0" applyNumberFormat="1" applyFont="1" applyFill="1" applyBorder="1" applyAlignment="1">
      <alignment horizontal="right" vertical="center" wrapText="1"/>
    </xf>
    <xf numFmtId="0" fontId="13" fillId="0" borderId="0" xfId="0" applyFont="1" applyBorder="1" applyAlignment="1">
      <alignment horizontal="right" vertical="center" wrapText="1" indent="2"/>
    </xf>
    <xf numFmtId="0" fontId="11" fillId="5" borderId="4" xfId="0" applyFont="1" applyFill="1" applyBorder="1" applyAlignment="1">
      <alignment horizontal="center" vertical="center" wrapText="1"/>
    </xf>
    <xf numFmtId="0" fontId="35" fillId="5" borderId="6" xfId="0" applyFont="1" applyFill="1" applyBorder="1" applyAlignment="1">
      <alignment horizontal="right" vertical="center" wrapText="1"/>
    </xf>
    <xf numFmtId="3" fontId="35" fillId="5" borderId="6" xfId="0" applyNumberFormat="1" applyFont="1" applyFill="1" applyBorder="1" applyAlignment="1">
      <alignment horizontal="right" vertical="center" wrapText="1"/>
    </xf>
    <xf numFmtId="0" fontId="12" fillId="6" borderId="2" xfId="0" applyFont="1" applyFill="1" applyBorder="1" applyAlignment="1">
      <alignment horizontal="right" vertical="center" wrapText="1" indent="1"/>
    </xf>
    <xf numFmtId="0" fontId="21" fillId="6" borderId="2" xfId="0" applyFont="1" applyFill="1" applyBorder="1" applyAlignment="1">
      <alignment vertical="center" wrapText="1"/>
    </xf>
    <xf numFmtId="3" fontId="21" fillId="6" borderId="2" xfId="0" applyNumberFormat="1" applyFont="1" applyFill="1" applyBorder="1" applyAlignment="1">
      <alignment vertical="center" wrapText="1"/>
    </xf>
    <xf numFmtId="0" fontId="21" fillId="6" borderId="2" xfId="0" applyFont="1" applyFill="1" applyBorder="1" applyAlignment="1">
      <alignment horizontal="right" vertical="center" wrapText="1"/>
    </xf>
    <xf numFmtId="0" fontId="21" fillId="6" borderId="2" xfId="0" applyFont="1" applyFill="1" applyBorder="1" applyAlignment="1">
      <alignment horizontal="left" vertical="center" wrapText="1"/>
    </xf>
    <xf numFmtId="0" fontId="21" fillId="6" borderId="0" xfId="0" applyFont="1" applyFill="1" applyBorder="1" applyAlignment="1">
      <alignment vertical="center" wrapText="1"/>
    </xf>
    <xf numFmtId="0" fontId="12" fillId="5" borderId="4" xfId="0" applyFont="1" applyFill="1" applyBorder="1" applyAlignment="1">
      <alignment vertical="center" wrapText="1"/>
    </xf>
    <xf numFmtId="0" fontId="21" fillId="5" borderId="6" xfId="0" applyFont="1" applyFill="1" applyBorder="1" applyAlignment="1">
      <alignment horizontal="right" vertical="center" wrapText="1"/>
    </xf>
    <xf numFmtId="3" fontId="21" fillId="5" borderId="6" xfId="0" applyNumberFormat="1" applyFont="1" applyFill="1" applyBorder="1" applyAlignment="1">
      <alignment horizontal="right" vertical="center" wrapText="1"/>
    </xf>
    <xf numFmtId="0" fontId="12" fillId="2" borderId="7" xfId="0" applyFont="1" applyFill="1" applyBorder="1" applyAlignment="1">
      <alignment vertical="center" wrapText="1"/>
    </xf>
    <xf numFmtId="0" fontId="21" fillId="6" borderId="6" xfId="0" applyFont="1" applyFill="1" applyBorder="1" applyAlignment="1">
      <alignment vertical="center" wrapText="1"/>
    </xf>
    <xf numFmtId="0" fontId="4" fillId="0" borderId="0" xfId="0" applyFont="1" applyBorder="1" applyAlignment="1">
      <alignment horizontal="right" vertical="center" wrapText="1"/>
    </xf>
    <xf numFmtId="0" fontId="14" fillId="0" borderId="0" xfId="0" applyFont="1" applyFill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0" fillId="0" borderId="0" xfId="0" applyBorder="1" applyAlignment="1">
      <alignment horizontal="center"/>
    </xf>
    <xf numFmtId="3" fontId="35" fillId="5" borderId="6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right" indent="1"/>
    </xf>
    <xf numFmtId="0" fontId="21" fillId="2" borderId="7" xfId="0" applyFont="1" applyFill="1" applyBorder="1" applyAlignment="1">
      <alignment horizontal="right" vertical="center" wrapText="1" indent="1"/>
    </xf>
    <xf numFmtId="3" fontId="21" fillId="6" borderId="6" xfId="0" applyNumberFormat="1" applyFont="1" applyFill="1" applyBorder="1" applyAlignment="1">
      <alignment horizontal="center" vertical="center" wrapText="1"/>
    </xf>
    <xf numFmtId="0" fontId="21" fillId="6" borderId="6" xfId="0" applyFont="1" applyFill="1" applyBorder="1" applyAlignment="1">
      <alignment horizontal="left" vertical="center" wrapText="1"/>
    </xf>
    <xf numFmtId="3" fontId="21" fillId="6" borderId="6" xfId="0" applyNumberFormat="1" applyFont="1" applyFill="1" applyBorder="1" applyAlignment="1">
      <alignment horizontal="left" vertical="center" wrapText="1"/>
    </xf>
    <xf numFmtId="0" fontId="0" fillId="0" borderId="19" xfId="0" applyBorder="1"/>
    <xf numFmtId="0" fontId="0" fillId="2" borderId="19" xfId="0" applyFill="1" applyBorder="1"/>
    <xf numFmtId="3" fontId="11" fillId="5" borderId="0" xfId="0" applyNumberFormat="1" applyFont="1" applyFill="1" applyBorder="1" applyAlignment="1">
      <alignment horizontal="right" vertical="center" wrapText="1"/>
    </xf>
    <xf numFmtId="0" fontId="12" fillId="5" borderId="6" xfId="0" applyFont="1" applyFill="1" applyBorder="1" applyAlignment="1">
      <alignment vertical="center" wrapText="1"/>
    </xf>
    <xf numFmtId="3" fontId="12" fillId="6" borderId="6" xfId="0" applyNumberFormat="1" applyFont="1" applyFill="1" applyBorder="1" applyAlignment="1">
      <alignment horizontal="right" vertical="center" wrapText="1"/>
    </xf>
    <xf numFmtId="3" fontId="21" fillId="6" borderId="6" xfId="3" applyNumberFormat="1" applyFont="1" applyFill="1" applyBorder="1" applyAlignment="1">
      <alignment wrapText="1"/>
    </xf>
    <xf numFmtId="0" fontId="21" fillId="2" borderId="0" xfId="3" applyFont="1" applyFill="1" applyBorder="1" applyAlignment="1">
      <alignment wrapText="1"/>
    </xf>
    <xf numFmtId="0" fontId="21" fillId="2" borderId="0" xfId="3" applyFont="1" applyFill="1" applyBorder="1" applyAlignment="1">
      <alignment horizontal="left" wrapText="1"/>
    </xf>
    <xf numFmtId="0" fontId="43" fillId="5" borderId="4" xfId="0" applyFont="1" applyFill="1" applyBorder="1" applyAlignment="1">
      <alignment vertical="top" wrapText="1"/>
    </xf>
    <xf numFmtId="0" fontId="0" fillId="2" borderId="0" xfId="0" applyFill="1" applyAlignment="1">
      <alignment vertical="top"/>
    </xf>
    <xf numFmtId="3" fontId="11" fillId="5" borderId="0" xfId="0" applyNumberFormat="1" applyFont="1" applyFill="1" applyBorder="1" applyAlignment="1">
      <alignment horizontal="right" vertical="center" wrapText="1" indent="1"/>
    </xf>
    <xf numFmtId="0" fontId="11" fillId="5" borderId="0" xfId="0" applyFont="1" applyFill="1" applyBorder="1" applyAlignment="1">
      <alignment horizontal="right" vertical="center" wrapText="1"/>
    </xf>
    <xf numFmtId="0" fontId="11" fillId="5" borderId="0" xfId="0" applyFont="1" applyFill="1" applyBorder="1" applyAlignment="1">
      <alignment horizontal="center" vertical="center" wrapText="1"/>
    </xf>
    <xf numFmtId="0" fontId="22" fillId="5" borderId="6" xfId="0" applyFont="1" applyFill="1" applyBorder="1" applyAlignment="1">
      <alignment horizontal="right"/>
    </xf>
    <xf numFmtId="3" fontId="11" fillId="5" borderId="6" xfId="0" applyNumberFormat="1" applyFont="1" applyFill="1" applyBorder="1" applyAlignment="1">
      <alignment horizontal="center" vertical="top" wrapText="1"/>
    </xf>
    <xf numFmtId="3" fontId="11" fillId="5" borderId="6" xfId="0" applyNumberFormat="1" applyFont="1" applyFill="1" applyBorder="1" applyAlignment="1">
      <alignment horizontal="center" vertical="center" wrapText="1"/>
    </xf>
    <xf numFmtId="0" fontId="22" fillId="5" borderId="6" xfId="0" applyFont="1" applyFill="1" applyBorder="1" applyAlignment="1">
      <alignment horizontal="center"/>
    </xf>
    <xf numFmtId="0" fontId="11" fillId="5" borderId="4" xfId="0" applyFont="1" applyFill="1" applyBorder="1" applyAlignment="1">
      <alignment vertical="center" wrapText="1"/>
    </xf>
    <xf numFmtId="3" fontId="11" fillId="6" borderId="6" xfId="0" applyNumberFormat="1" applyFont="1" applyFill="1" applyBorder="1" applyAlignment="1">
      <alignment horizontal="left" vertical="top" wrapText="1"/>
    </xf>
    <xf numFmtId="3" fontId="11" fillId="6" borderId="6" xfId="0" applyNumberFormat="1" applyFont="1" applyFill="1" applyBorder="1" applyAlignment="1">
      <alignment horizontal="left" vertical="center" wrapText="1"/>
    </xf>
    <xf numFmtId="0" fontId="11" fillId="5" borderId="6" xfId="0" applyFont="1" applyFill="1" applyBorder="1" applyAlignment="1">
      <alignment vertical="center" wrapText="1"/>
    </xf>
    <xf numFmtId="0" fontId="12" fillId="6" borderId="5" xfId="0" applyFont="1" applyFill="1" applyBorder="1" applyAlignment="1">
      <alignment horizontal="right" vertical="center" wrapText="1" indent="1"/>
    </xf>
    <xf numFmtId="0" fontId="21" fillId="6" borderId="5" xfId="0" applyFont="1" applyFill="1" applyBorder="1" applyAlignment="1">
      <alignment vertical="center" wrapText="1"/>
    </xf>
    <xf numFmtId="3" fontId="12" fillId="6" borderId="0" xfId="0" applyNumberFormat="1" applyFont="1" applyFill="1" applyBorder="1" applyAlignment="1">
      <alignment vertical="center" wrapText="1"/>
    </xf>
    <xf numFmtId="0" fontId="12" fillId="6" borderId="2" xfId="0" applyFont="1" applyFill="1" applyBorder="1" applyAlignment="1">
      <alignment vertical="center" wrapText="1"/>
    </xf>
    <xf numFmtId="3" fontId="12" fillId="6" borderId="2" xfId="0" applyNumberFormat="1" applyFont="1" applyFill="1" applyBorder="1" applyAlignment="1">
      <alignment horizontal="left" vertical="center" wrapText="1"/>
    </xf>
    <xf numFmtId="3" fontId="12" fillId="6" borderId="2" xfId="0" applyNumberFormat="1" applyFont="1" applyFill="1" applyBorder="1" applyAlignment="1">
      <alignment vertical="center" wrapText="1"/>
    </xf>
    <xf numFmtId="3" fontId="12" fillId="5" borderId="6" xfId="0" applyNumberFormat="1" applyFont="1" applyFill="1" applyBorder="1" applyAlignment="1">
      <alignment horizontal="center" vertical="center" wrapText="1"/>
    </xf>
    <xf numFmtId="3" fontId="12" fillId="2" borderId="4" xfId="0" applyNumberFormat="1" applyFont="1" applyFill="1" applyBorder="1" applyAlignment="1">
      <alignment vertical="center" wrapText="1"/>
    </xf>
    <xf numFmtId="0" fontId="11" fillId="5" borderId="6" xfId="0" applyFont="1" applyFill="1" applyBorder="1" applyAlignment="1">
      <alignment horizontal="center" vertical="center" wrapText="1"/>
    </xf>
    <xf numFmtId="3" fontId="11" fillId="6" borderId="2" xfId="0" applyNumberFormat="1" applyFont="1" applyFill="1" applyBorder="1" applyAlignment="1">
      <alignment horizontal="right" vertical="center" wrapText="1"/>
    </xf>
    <xf numFmtId="3" fontId="11" fillId="6" borderId="2" xfId="0" applyNumberFormat="1" applyFont="1" applyFill="1" applyBorder="1" applyAlignment="1">
      <alignment vertical="center" wrapText="1"/>
    </xf>
    <xf numFmtId="3" fontId="12" fillId="6" borderId="6" xfId="0" applyNumberFormat="1" applyFont="1" applyFill="1" applyBorder="1" applyAlignment="1">
      <alignment horizontal="right" vertical="center" wrapText="1" indent="1"/>
    </xf>
    <xf numFmtId="3" fontId="6" fillId="6" borderId="2" xfId="0" applyNumberFormat="1" applyFont="1" applyFill="1" applyBorder="1" applyAlignment="1">
      <alignment horizontal="right" vertical="center" wrapText="1"/>
    </xf>
    <xf numFmtId="3" fontId="6" fillId="6" borderId="6" xfId="0" applyNumberFormat="1" applyFont="1" applyFill="1" applyBorder="1" applyAlignment="1">
      <alignment horizontal="left" vertical="center" wrapText="1"/>
    </xf>
    <xf numFmtId="3" fontId="12" fillId="5" borderId="6" xfId="0" applyNumberFormat="1" applyFont="1" applyFill="1" applyBorder="1" applyAlignment="1">
      <alignment horizontal="left" vertical="center" wrapText="1"/>
    </xf>
    <xf numFmtId="0" fontId="16" fillId="2" borderId="0" xfId="0" applyFont="1" applyFill="1" applyAlignment="1">
      <alignment horizontal="right" indent="1"/>
    </xf>
    <xf numFmtId="0" fontId="6" fillId="6" borderId="2" xfId="0" applyFont="1" applyFill="1" applyBorder="1" applyAlignment="1">
      <alignment horizontal="right" vertical="center" wrapText="1" indent="1"/>
    </xf>
    <xf numFmtId="164" fontId="6" fillId="6" borderId="2" xfId="1" applyNumberFormat="1" applyFont="1" applyFill="1" applyBorder="1" applyAlignment="1">
      <alignment vertical="center" wrapText="1"/>
    </xf>
    <xf numFmtId="164" fontId="6" fillId="6" borderId="2" xfId="1" applyNumberFormat="1" applyFont="1" applyFill="1" applyBorder="1" applyAlignment="1">
      <alignment horizontal="right" vertical="center" wrapText="1" indent="1"/>
    </xf>
    <xf numFmtId="44" fontId="14" fillId="0" borderId="19" xfId="2" applyFont="1" applyBorder="1"/>
    <xf numFmtId="3" fontId="21" fillId="2" borderId="17" xfId="0" applyNumberFormat="1" applyFont="1" applyFill="1" applyBorder="1" applyAlignment="1">
      <alignment horizontal="right" vertical="center" wrapText="1" indent="1"/>
    </xf>
    <xf numFmtId="3" fontId="21" fillId="2" borderId="18" xfId="0" applyNumberFormat="1" applyFont="1" applyFill="1" applyBorder="1" applyAlignment="1">
      <alignment horizontal="left" vertical="center" wrapText="1"/>
    </xf>
    <xf numFmtId="0" fontId="12" fillId="6" borderId="6" xfId="0" applyFont="1" applyFill="1" applyBorder="1" applyAlignment="1">
      <alignment horizontal="right" indent="1"/>
    </xf>
    <xf numFmtId="3" fontId="12" fillId="6" borderId="6" xfId="0" applyNumberFormat="1" applyFont="1" applyFill="1" applyBorder="1"/>
    <xf numFmtId="0" fontId="12" fillId="5" borderId="4" xfId="0" applyFont="1" applyFill="1" applyBorder="1" applyAlignment="1">
      <alignment vertical="center"/>
    </xf>
    <xf numFmtId="0" fontId="43" fillId="5" borderId="4" xfId="0" applyFont="1" applyFill="1" applyBorder="1" applyAlignment="1">
      <alignment horizontal="center" vertical="center"/>
    </xf>
    <xf numFmtId="0" fontId="12" fillId="5" borderId="0" xfId="0" applyFont="1" applyFill="1" applyBorder="1" applyAlignment="1">
      <alignment horizontal="right" vertical="center" wrapText="1"/>
    </xf>
    <xf numFmtId="3" fontId="21" fillId="2" borderId="4" xfId="0" applyNumberFormat="1" applyFont="1" applyFill="1" applyBorder="1" applyAlignment="1">
      <alignment horizontal="left" vertical="center" wrapText="1"/>
    </xf>
    <xf numFmtId="3" fontId="21" fillId="6" borderId="2" xfId="0" applyNumberFormat="1" applyFont="1" applyFill="1" applyBorder="1" applyAlignment="1">
      <alignment horizontal="left" vertical="center" wrapText="1"/>
    </xf>
    <xf numFmtId="0" fontId="48" fillId="0" borderId="0" xfId="0" applyFont="1"/>
    <xf numFmtId="1" fontId="4" fillId="2" borderId="0" xfId="0" applyNumberFormat="1" applyFont="1" applyFill="1" applyBorder="1" applyAlignment="1">
      <alignment vertical="center" wrapText="1"/>
    </xf>
    <xf numFmtId="0" fontId="0" fillId="2" borderId="0" xfId="0" applyFill="1" applyAlignment="1"/>
    <xf numFmtId="0" fontId="0" fillId="2" borderId="0" xfId="0" applyFill="1" applyBorder="1" applyAlignment="1"/>
    <xf numFmtId="0" fontId="4" fillId="6" borderId="0" xfId="0" applyFont="1" applyFill="1" applyBorder="1" applyAlignment="1">
      <alignment vertical="center" wrapText="1"/>
    </xf>
    <xf numFmtId="3" fontId="4" fillId="6" borderId="0" xfId="0" applyNumberFormat="1" applyFont="1" applyFill="1" applyBorder="1" applyAlignment="1">
      <alignment vertical="center" wrapText="1"/>
    </xf>
    <xf numFmtId="0" fontId="0" fillId="6" borderId="0" xfId="0" applyFill="1" applyAlignment="1"/>
    <xf numFmtId="0" fontId="47" fillId="7" borderId="12" xfId="0" applyFont="1" applyFill="1" applyBorder="1" applyAlignment="1">
      <alignment horizontal="center" vertical="center" wrapText="1"/>
    </xf>
    <xf numFmtId="164" fontId="6" fillId="2" borderId="0" xfId="5" applyNumberFormat="1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right" vertical="center" wrapText="1"/>
    </xf>
    <xf numFmtId="3" fontId="6" fillId="2" borderId="7" xfId="0" applyNumberFormat="1" applyFont="1" applyFill="1" applyBorder="1" applyAlignment="1">
      <alignment horizontal="left" vertical="center" wrapText="1"/>
    </xf>
    <xf numFmtId="0" fontId="6" fillId="6" borderId="6" xfId="0" applyFont="1" applyFill="1" applyBorder="1" applyAlignment="1">
      <alignment horizontal="right" vertical="center" wrapText="1"/>
    </xf>
    <xf numFmtId="164" fontId="6" fillId="6" borderId="6" xfId="5" applyNumberFormat="1" applyFont="1" applyFill="1" applyBorder="1" applyAlignment="1">
      <alignment horizontal="left" vertical="center" wrapText="1"/>
    </xf>
    <xf numFmtId="164" fontId="6" fillId="2" borderId="0" xfId="0" applyNumberFormat="1" applyFont="1" applyFill="1" applyBorder="1" applyAlignment="1">
      <alignment horizontal="left" vertical="center" wrapText="1"/>
    </xf>
    <xf numFmtId="0" fontId="12" fillId="5" borderId="0" xfId="0" applyFont="1" applyFill="1" applyBorder="1" applyAlignment="1">
      <alignment vertical="center" wrapText="1"/>
    </xf>
    <xf numFmtId="0" fontId="13" fillId="5" borderId="0" xfId="0" applyFont="1" applyFill="1" applyBorder="1" applyAlignment="1">
      <alignment vertical="center" wrapText="1"/>
    </xf>
    <xf numFmtId="1" fontId="6" fillId="2" borderId="7" xfId="0" applyNumberFormat="1" applyFont="1" applyFill="1" applyBorder="1" applyAlignment="1">
      <alignment horizontal="left" vertical="center" wrapText="1"/>
    </xf>
    <xf numFmtId="0" fontId="6" fillId="6" borderId="6" xfId="0" applyFont="1" applyFill="1" applyBorder="1" applyAlignment="1">
      <alignment horizontal="left" vertical="center" wrapText="1"/>
    </xf>
    <xf numFmtId="0" fontId="11" fillId="2" borderId="0" xfId="0" applyFont="1" applyFill="1" applyAlignment="1">
      <alignment horizontal="center" vertical="center" wrapText="1"/>
    </xf>
    <xf numFmtId="0" fontId="11" fillId="5" borderId="6" xfId="0" applyFont="1" applyFill="1" applyBorder="1" applyAlignment="1">
      <alignment horizontal="right" vertical="center" wrapText="1" indent="1"/>
    </xf>
    <xf numFmtId="0" fontId="12" fillId="2" borderId="20" xfId="0" applyFont="1" applyFill="1" applyBorder="1" applyAlignment="1">
      <alignment horizontal="right" vertical="center" wrapText="1" indent="1"/>
    </xf>
    <xf numFmtId="0" fontId="14" fillId="0" borderId="20" xfId="0" applyFont="1" applyBorder="1"/>
    <xf numFmtId="0" fontId="12" fillId="6" borderId="5" xfId="0" applyFont="1" applyFill="1" applyBorder="1" applyAlignment="1">
      <alignment vertical="center" wrapText="1"/>
    </xf>
    <xf numFmtId="3" fontId="12" fillId="6" borderId="0" xfId="0" applyNumberFormat="1" applyFont="1" applyFill="1" applyBorder="1" applyAlignment="1">
      <alignment horizontal="left" vertical="center" wrapText="1"/>
    </xf>
    <xf numFmtId="0" fontId="12" fillId="5" borderId="0" xfId="0" applyFont="1" applyFill="1" applyBorder="1" applyAlignment="1">
      <alignment horizontal="right" vertical="center" wrapText="1" indent="1"/>
    </xf>
    <xf numFmtId="0" fontId="11" fillId="5" borderId="6" xfId="0" applyFont="1" applyFill="1" applyBorder="1" applyAlignment="1">
      <alignment horizontal="right" vertical="center" wrapText="1"/>
    </xf>
    <xf numFmtId="0" fontId="11" fillId="2" borderId="0" xfId="0" applyFont="1" applyFill="1" applyAlignment="1">
      <alignment horizontal="left" vertical="center" wrapText="1"/>
    </xf>
    <xf numFmtId="0" fontId="12" fillId="5" borderId="0" xfId="0" applyFont="1" applyFill="1" applyBorder="1" applyAlignment="1">
      <alignment horizontal="right" vertical="center"/>
    </xf>
    <xf numFmtId="0" fontId="12" fillId="5" borderId="0" xfId="0" applyFont="1" applyFill="1" applyBorder="1" applyAlignment="1">
      <alignment horizontal="center" vertical="center"/>
    </xf>
    <xf numFmtId="3" fontId="12" fillId="5" borderId="0" xfId="0" applyNumberFormat="1" applyFont="1" applyFill="1" applyBorder="1" applyAlignment="1">
      <alignment horizontal="left" vertical="center" wrapText="1"/>
    </xf>
    <xf numFmtId="12" fontId="43" fillId="5" borderId="4" xfId="0" applyNumberFormat="1" applyFont="1" applyFill="1" applyBorder="1" applyAlignment="1">
      <alignment vertical="center"/>
    </xf>
    <xf numFmtId="0" fontId="12" fillId="5" borderId="6" xfId="0" applyFont="1" applyFill="1" applyBorder="1" applyAlignment="1">
      <alignment horizontal="right" wrapText="1"/>
    </xf>
    <xf numFmtId="0" fontId="16" fillId="2" borderId="0" xfId="0" applyFont="1" applyFill="1" applyAlignment="1">
      <alignment horizontal="right"/>
    </xf>
    <xf numFmtId="0" fontId="14" fillId="2" borderId="0" xfId="0" applyFont="1" applyFill="1" applyAlignment="1">
      <alignment horizontal="center"/>
    </xf>
    <xf numFmtId="0" fontId="13" fillId="2" borderId="0" xfId="0" applyFont="1" applyFill="1" applyAlignment="1">
      <alignment vertical="center"/>
    </xf>
    <xf numFmtId="0" fontId="22" fillId="2" borderId="0" xfId="0" applyFont="1" applyFill="1" applyBorder="1" applyAlignment="1">
      <alignment horizontal="right" vertical="center"/>
    </xf>
    <xf numFmtId="0" fontId="14" fillId="2" borderId="0" xfId="0" applyFont="1" applyFill="1" applyAlignment="1">
      <alignment vertical="center"/>
    </xf>
    <xf numFmtId="0" fontId="14" fillId="3" borderId="0" xfId="0" applyFont="1" applyFill="1" applyAlignment="1">
      <alignment vertical="center"/>
    </xf>
    <xf numFmtId="0" fontId="22" fillId="6" borderId="6" xfId="0" applyFont="1" applyFill="1" applyBorder="1" applyAlignment="1">
      <alignment horizontal="right" vertical="center"/>
    </xf>
    <xf numFmtId="0" fontId="21" fillId="2" borderId="7" xfId="0" applyFont="1" applyFill="1" applyBorder="1" applyAlignment="1">
      <alignment horizontal="right" vertical="center" wrapText="1"/>
    </xf>
    <xf numFmtId="0" fontId="49" fillId="2" borderId="0" xfId="0" applyFont="1" applyFill="1"/>
    <xf numFmtId="0" fontId="50" fillId="6" borderId="2" xfId="0" applyFont="1" applyFill="1" applyBorder="1"/>
    <xf numFmtId="3" fontId="50" fillId="6" borderId="2" xfId="0" applyNumberFormat="1" applyFont="1" applyFill="1" applyBorder="1" applyAlignment="1">
      <alignment vertical="center"/>
    </xf>
    <xf numFmtId="3" fontId="51" fillId="6" borderId="2" xfId="0" applyNumberFormat="1" applyFont="1" applyFill="1" applyBorder="1" applyAlignment="1">
      <alignment horizontal="left" vertical="center" wrapText="1"/>
    </xf>
    <xf numFmtId="3" fontId="51" fillId="6" borderId="6" xfId="0" applyNumberFormat="1" applyFont="1" applyFill="1" applyBorder="1" applyAlignment="1">
      <alignment vertical="center" wrapText="1"/>
    </xf>
    <xf numFmtId="3" fontId="51" fillId="6" borderId="6" xfId="0" applyNumberFormat="1" applyFont="1" applyFill="1" applyBorder="1" applyAlignment="1">
      <alignment horizontal="left" vertical="center" wrapText="1"/>
    </xf>
    <xf numFmtId="3" fontId="12" fillId="2" borderId="12" xfId="0" applyNumberFormat="1" applyFont="1" applyFill="1" applyBorder="1" applyAlignment="1">
      <alignment horizontal="right" vertical="center" wrapText="1" indent="1"/>
    </xf>
    <xf numFmtId="0" fontId="12" fillId="2" borderId="12" xfId="0" applyFont="1" applyFill="1" applyBorder="1" applyAlignment="1">
      <alignment horizontal="left" vertical="center" wrapText="1"/>
    </xf>
    <xf numFmtId="0" fontId="12" fillId="2" borderId="12" xfId="0" applyFont="1" applyFill="1" applyBorder="1" applyAlignment="1">
      <alignment horizontal="right" vertical="center" wrapText="1"/>
    </xf>
    <xf numFmtId="3" fontId="12" fillId="5" borderId="4" xfId="0" applyNumberFormat="1" applyFont="1" applyFill="1" applyBorder="1" applyAlignment="1">
      <alignment horizontal="left" vertical="center" wrapText="1"/>
    </xf>
    <xf numFmtId="0" fontId="12" fillId="5" borderId="6" xfId="0" applyFont="1" applyFill="1" applyBorder="1" applyAlignment="1">
      <alignment horizontal="right" vertical="center" wrapText="1"/>
    </xf>
    <xf numFmtId="0" fontId="16" fillId="0" borderId="6" xfId="0" applyFont="1" applyFill="1" applyBorder="1" applyAlignment="1">
      <alignment horizontal="left" vertical="center" wrapText="1"/>
    </xf>
    <xf numFmtId="0" fontId="48" fillId="2" borderId="0" xfId="0" applyFont="1" applyFill="1"/>
    <xf numFmtId="3" fontId="6" fillId="5" borderId="0" xfId="0" applyNumberFormat="1" applyFont="1" applyFill="1" applyBorder="1" applyAlignment="1">
      <alignment horizontal="left" vertical="center" wrapText="1"/>
    </xf>
    <xf numFmtId="0" fontId="6" fillId="5" borderId="0" xfId="0" applyFont="1" applyFill="1" applyBorder="1" applyAlignment="1">
      <alignment horizontal="right" vertical="center" wrapText="1"/>
    </xf>
    <xf numFmtId="0" fontId="6" fillId="5" borderId="0" xfId="0" applyFont="1" applyFill="1" applyBorder="1" applyAlignment="1">
      <alignment horizontal="left" vertical="center" wrapText="1"/>
    </xf>
    <xf numFmtId="1" fontId="6" fillId="5" borderId="0" xfId="0" applyNumberFormat="1" applyFont="1" applyFill="1" applyBorder="1" applyAlignment="1">
      <alignment horizontal="left" vertical="center" wrapText="1"/>
    </xf>
    <xf numFmtId="164" fontId="6" fillId="5" borderId="0" xfId="5" applyNumberFormat="1" applyFont="1" applyFill="1" applyBorder="1" applyAlignment="1">
      <alignment horizontal="left" vertical="center" wrapText="1"/>
    </xf>
    <xf numFmtId="164" fontId="6" fillId="5" borderId="0" xfId="0" applyNumberFormat="1" applyFont="1" applyFill="1" applyBorder="1" applyAlignment="1">
      <alignment horizontal="left" vertical="center" wrapText="1"/>
    </xf>
    <xf numFmtId="0" fontId="48" fillId="0" borderId="0" xfId="0" applyFont="1" applyBorder="1"/>
    <xf numFmtId="3" fontId="46" fillId="5" borderId="4" xfId="0" applyNumberFormat="1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right" vertical="center" wrapText="1"/>
    </xf>
    <xf numFmtId="0" fontId="12" fillId="3" borderId="4" xfId="0" applyFont="1" applyFill="1" applyBorder="1" applyAlignment="1">
      <alignment horizontal="right" wrapText="1"/>
    </xf>
    <xf numFmtId="0" fontId="22" fillId="2" borderId="0" xfId="0" applyFont="1" applyFill="1" applyAlignment="1">
      <alignment horizontal="center" vertical="center" wrapText="1"/>
    </xf>
    <xf numFmtId="0" fontId="43" fillId="5" borderId="4" xfId="0" applyFont="1" applyFill="1" applyBorder="1" applyAlignment="1">
      <alignment horizontal="right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12" fillId="3" borderId="7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vertical="center" wrapText="1"/>
    </xf>
    <xf numFmtId="0" fontId="12" fillId="5" borderId="6" xfId="0" applyFont="1" applyFill="1" applyBorder="1" applyAlignment="1">
      <alignment horizontal="center" vertical="center" wrapText="1"/>
    </xf>
    <xf numFmtId="0" fontId="43" fillId="5" borderId="4" xfId="0" applyFont="1" applyFill="1" applyBorder="1" applyAlignment="1">
      <alignment horizontal="right" wrapText="1"/>
    </xf>
    <xf numFmtId="0" fontId="12" fillId="5" borderId="6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 wrapText="1"/>
    </xf>
    <xf numFmtId="0" fontId="12" fillId="5" borderId="4" xfId="0" applyFont="1" applyFill="1" applyBorder="1" applyAlignment="1">
      <alignment horizontal="right" vertical="center" wrapText="1"/>
    </xf>
    <xf numFmtId="0" fontId="12" fillId="5" borderId="6" xfId="0" applyFont="1" applyFill="1" applyBorder="1" applyAlignment="1">
      <alignment horizontal="right" vertical="center" wrapText="1"/>
    </xf>
    <xf numFmtId="0" fontId="12" fillId="5" borderId="4" xfId="0" applyFont="1" applyFill="1" applyBorder="1" applyAlignment="1">
      <alignment horizontal="right" vertical="center" wrapText="1" indent="1"/>
    </xf>
    <xf numFmtId="0" fontId="12" fillId="5" borderId="6" xfId="0" applyFont="1" applyFill="1" applyBorder="1" applyAlignment="1">
      <alignment horizontal="right" vertical="center" wrapText="1" indent="1"/>
    </xf>
    <xf numFmtId="0" fontId="12" fillId="0" borderId="6" xfId="0" applyFont="1" applyFill="1" applyBorder="1" applyAlignment="1">
      <alignment horizontal="center" vertical="center" wrapText="1"/>
    </xf>
    <xf numFmtId="0" fontId="43" fillId="5" borderId="4" xfId="0" applyFont="1" applyFill="1" applyBorder="1" applyAlignment="1">
      <alignment horizontal="right" vertical="center"/>
    </xf>
    <xf numFmtId="0" fontId="36" fillId="2" borderId="0" xfId="0" applyFont="1" applyFill="1" applyAlignment="1">
      <alignment horizontal="center" vertical="center" wrapText="1"/>
    </xf>
    <xf numFmtId="0" fontId="44" fillId="5" borderId="4" xfId="0" applyFont="1" applyFill="1" applyBorder="1" applyAlignment="1">
      <alignment horizontal="right" vertical="center" wrapText="1"/>
    </xf>
    <xf numFmtId="0" fontId="44" fillId="5" borderId="13" xfId="0" applyFont="1" applyFill="1" applyBorder="1" applyAlignment="1">
      <alignment horizontal="right" vertical="center" wrapText="1"/>
    </xf>
    <xf numFmtId="0" fontId="30" fillId="0" borderId="0" xfId="0" applyFont="1" applyBorder="1" applyAlignment="1">
      <alignment horizontal="right" wrapText="1"/>
    </xf>
    <xf numFmtId="0" fontId="11" fillId="5" borderId="11" xfId="0" applyFont="1" applyFill="1" applyBorder="1" applyAlignment="1">
      <alignment horizontal="right" vertical="center" wrapText="1" indent="1"/>
    </xf>
    <xf numFmtId="0" fontId="11" fillId="5" borderId="14" xfId="0" applyFont="1" applyFill="1" applyBorder="1" applyAlignment="1">
      <alignment horizontal="right" vertical="center" wrapText="1" indent="1"/>
    </xf>
    <xf numFmtId="0" fontId="44" fillId="5" borderId="4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28" fillId="5" borderId="4" xfId="0" applyFont="1" applyFill="1" applyBorder="1" applyAlignment="1">
      <alignment horizontal="right" vertical="center" wrapText="1" indent="1"/>
    </xf>
    <xf numFmtId="0" fontId="28" fillId="5" borderId="6" xfId="0" applyFont="1" applyFill="1" applyBorder="1" applyAlignment="1">
      <alignment horizontal="right" vertical="center" wrapText="1" indent="1"/>
    </xf>
    <xf numFmtId="0" fontId="45" fillId="5" borderId="4" xfId="0" applyFont="1" applyFill="1" applyBorder="1" applyAlignment="1">
      <alignment horizontal="right" vertical="center" wrapText="1"/>
    </xf>
    <xf numFmtId="0" fontId="11" fillId="0" borderId="6" xfId="0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right" vertical="center" wrapText="1"/>
    </xf>
    <xf numFmtId="0" fontId="6" fillId="0" borderId="6" xfId="0" applyFont="1" applyFill="1" applyBorder="1" applyAlignment="1">
      <alignment horizontal="right" vertical="center" wrapText="1"/>
    </xf>
    <xf numFmtId="0" fontId="11" fillId="5" borderId="4" xfId="0" applyFont="1" applyFill="1" applyBorder="1" applyAlignment="1">
      <alignment horizontal="right" vertical="center" wrapText="1" indent="1"/>
    </xf>
    <xf numFmtId="0" fontId="11" fillId="5" borderId="6" xfId="0" applyFont="1" applyFill="1" applyBorder="1" applyAlignment="1">
      <alignment horizontal="right" vertical="center" wrapText="1" indent="1"/>
    </xf>
    <xf numFmtId="0" fontId="44" fillId="5" borderId="4" xfId="0" applyFont="1" applyFill="1" applyBorder="1" applyAlignment="1">
      <alignment vertical="center" wrapText="1"/>
    </xf>
    <xf numFmtId="0" fontId="43" fillId="5" borderId="4" xfId="0" applyFont="1" applyFill="1" applyBorder="1" applyAlignment="1">
      <alignment vertical="center" wrapText="1"/>
    </xf>
    <xf numFmtId="0" fontId="26" fillId="2" borderId="0" xfId="0" applyFont="1" applyFill="1" applyAlignment="1">
      <alignment horizontal="center" vertical="center" wrapText="1"/>
    </xf>
    <xf numFmtId="0" fontId="43" fillId="5" borderId="4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right" vertical="center" wrapText="1"/>
    </xf>
    <xf numFmtId="0" fontId="11" fillId="5" borderId="4" xfId="0" applyFont="1" applyFill="1" applyBorder="1" applyAlignment="1">
      <alignment horizontal="right" vertical="center" wrapText="1"/>
    </xf>
    <xf numFmtId="0" fontId="11" fillId="5" borderId="6" xfId="0" applyFont="1" applyFill="1" applyBorder="1" applyAlignment="1">
      <alignment horizontal="right" vertical="center" wrapText="1"/>
    </xf>
    <xf numFmtId="0" fontId="11" fillId="5" borderId="4" xfId="0" applyFont="1" applyFill="1" applyBorder="1" applyAlignment="1">
      <alignment vertical="center" wrapText="1"/>
    </xf>
    <xf numFmtId="0" fontId="12" fillId="0" borderId="6" xfId="0" applyFont="1" applyFill="1" applyBorder="1" applyAlignment="1">
      <alignment vertical="center" wrapText="1"/>
    </xf>
    <xf numFmtId="0" fontId="11" fillId="2" borderId="0" xfId="0" applyFont="1" applyFill="1" applyAlignment="1">
      <alignment horizontal="left" vertical="center" wrapText="1"/>
    </xf>
    <xf numFmtId="0" fontId="10" fillId="0" borderId="0" xfId="0" applyFont="1" applyFill="1" applyBorder="1" applyAlignment="1">
      <alignment horizontal="right" vertical="center" wrapText="1" readingOrder="2"/>
    </xf>
    <xf numFmtId="3" fontId="12" fillId="0" borderId="0" xfId="0" applyNumberFormat="1" applyFont="1" applyFill="1" applyBorder="1" applyAlignment="1">
      <alignment horizontal="right" vertical="center" wrapText="1"/>
    </xf>
    <xf numFmtId="3" fontId="11" fillId="0" borderId="0" xfId="0" applyNumberFormat="1" applyFont="1" applyFill="1" applyBorder="1" applyAlignment="1">
      <alignment horizontal="left" vertical="center" wrapText="1"/>
    </xf>
    <xf numFmtId="3" fontId="12" fillId="0" borderId="6" xfId="0" applyNumberFormat="1" applyFont="1" applyFill="1" applyBorder="1" applyAlignment="1">
      <alignment horizontal="right" vertical="center" wrapText="1"/>
    </xf>
    <xf numFmtId="3" fontId="12" fillId="0" borderId="0" xfId="0" applyNumberFormat="1" applyFont="1" applyFill="1" applyBorder="1" applyAlignment="1">
      <alignment horizontal="left" vertical="center" wrapText="1"/>
    </xf>
    <xf numFmtId="3" fontId="12" fillId="5" borderId="4" xfId="0" applyNumberFormat="1" applyFont="1" applyFill="1" applyBorder="1" applyAlignment="1">
      <alignment horizontal="right" vertical="center" wrapText="1" indent="1"/>
    </xf>
    <xf numFmtId="3" fontId="12" fillId="5" borderId="6" xfId="0" applyNumberFormat="1" applyFont="1" applyFill="1" applyBorder="1" applyAlignment="1">
      <alignment horizontal="right" vertical="center" wrapText="1" indent="1"/>
    </xf>
    <xf numFmtId="3" fontId="13" fillId="0" borderId="6" xfId="0" applyNumberFormat="1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right"/>
    </xf>
    <xf numFmtId="0" fontId="8" fillId="0" borderId="4" xfId="0" applyFont="1" applyBorder="1" applyAlignment="1">
      <alignment horizontal="right"/>
    </xf>
    <xf numFmtId="0" fontId="11" fillId="2" borderId="0" xfId="0" applyFont="1" applyFill="1" applyBorder="1" applyAlignment="1">
      <alignment horizontal="center" vertical="top" wrapText="1"/>
    </xf>
    <xf numFmtId="3" fontId="12" fillId="5" borderId="0" xfId="0" applyNumberFormat="1" applyFont="1" applyFill="1" applyBorder="1" applyAlignment="1">
      <alignment horizontal="right" vertical="center" wrapText="1" indent="1"/>
    </xf>
    <xf numFmtId="3" fontId="12" fillId="0" borderId="6" xfId="0" applyNumberFormat="1" applyFont="1" applyFill="1" applyBorder="1" applyAlignment="1">
      <alignment horizontal="left" vertical="center" wrapText="1"/>
    </xf>
    <xf numFmtId="0" fontId="43" fillId="5" borderId="4" xfId="0" applyFont="1" applyFill="1" applyBorder="1" applyAlignment="1">
      <alignment horizontal="center" vertical="center"/>
    </xf>
    <xf numFmtId="0" fontId="36" fillId="2" borderId="0" xfId="0" applyFont="1" applyFill="1" applyBorder="1" applyAlignment="1">
      <alignment horizontal="center" vertical="center" wrapText="1"/>
    </xf>
    <xf numFmtId="0" fontId="44" fillId="5" borderId="0" xfId="0" applyFont="1" applyFill="1" applyBorder="1" applyAlignment="1">
      <alignment vertical="center" wrapText="1"/>
    </xf>
    <xf numFmtId="0" fontId="36" fillId="2" borderId="0" xfId="0" applyFont="1" applyFill="1" applyAlignment="1">
      <alignment horizontal="right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/>
    </xf>
    <xf numFmtId="0" fontId="11" fillId="0" borderId="6" xfId="0" applyFont="1" applyFill="1" applyBorder="1" applyAlignment="1">
      <alignment horizontal="right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3" fontId="13" fillId="0" borderId="4" xfId="0" applyNumberFormat="1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6" fillId="5" borderId="4" xfId="0" applyFont="1" applyFill="1" applyBorder="1" applyAlignment="1">
      <alignment horizontal="right" vertical="center" wrapText="1" indent="1"/>
    </xf>
    <xf numFmtId="0" fontId="6" fillId="5" borderId="6" xfId="0" applyFont="1" applyFill="1" applyBorder="1" applyAlignment="1">
      <alignment horizontal="right" vertical="center" wrapText="1" indent="1"/>
    </xf>
    <xf numFmtId="0" fontId="11" fillId="2" borderId="0" xfId="0" applyFont="1" applyFill="1" applyAlignment="1">
      <alignment horizontal="center" vertical="top" wrapText="1"/>
    </xf>
    <xf numFmtId="0" fontId="12" fillId="2" borderId="0" xfId="0" applyFont="1" applyFill="1" applyAlignment="1">
      <alignment horizontal="center" vertical="center" wrapText="1"/>
    </xf>
    <xf numFmtId="0" fontId="12" fillId="5" borderId="0" xfId="0" applyFont="1" applyFill="1" applyBorder="1" applyAlignment="1">
      <alignment horizontal="right" vertical="center" wrapText="1" indent="1"/>
    </xf>
  </cellXfs>
  <cellStyles count="7">
    <cellStyle name="Comma" xfId="1" builtinId="3"/>
    <cellStyle name="Comma 2" xfId="5"/>
    <cellStyle name="Currency" xfId="2" builtinId="4"/>
    <cellStyle name="Currency 2" xfId="6"/>
    <cellStyle name="Normal" xfId="0" builtinId="0"/>
    <cellStyle name="Normal_Sheet3" xfId="3"/>
    <cellStyle name="Percent" xfId="4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545762424858183"/>
          <c:y val="0.20453320358700905"/>
          <c:w val="0.75545203623740576"/>
          <c:h val="0.61668425744234157"/>
        </c:manualLayout>
      </c:layout>
      <c:lineChart>
        <c:grouping val="standard"/>
        <c:varyColors val="0"/>
        <c:ser>
          <c:idx val="1"/>
          <c:order val="0"/>
          <c:tx>
            <c:strRef>
              <c:f>'جدول 1'!$N$6</c:f>
              <c:strCache>
                <c:ptCount val="1"/>
                <c:pt idx="0">
                  <c:v>الابنية</c:v>
                </c:pt>
              </c:strCache>
            </c:strRef>
          </c:tx>
          <c:cat>
            <c:numRef>
              <c:f>'جدول 1'!$M$7:$M$19</c:f>
              <c:numCache>
                <c:formatCode>General</c:formatCode>
                <c:ptCount val="1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</c:numCache>
            </c:numRef>
          </c:cat>
          <c:val>
            <c:numRef>
              <c:f>'جدول 1'!$N$7:$N$19</c:f>
              <c:numCache>
                <c:formatCode>#,##0</c:formatCode>
                <c:ptCount val="13"/>
                <c:pt idx="0">
                  <c:v>1380</c:v>
                </c:pt>
                <c:pt idx="1">
                  <c:v>1265</c:v>
                </c:pt>
                <c:pt idx="2">
                  <c:v>1919</c:v>
                </c:pt>
                <c:pt idx="3">
                  <c:v>1073</c:v>
                </c:pt>
                <c:pt idx="4">
                  <c:v>406</c:v>
                </c:pt>
                <c:pt idx="5">
                  <c:v>212</c:v>
                </c:pt>
                <c:pt idx="6">
                  <c:v>132</c:v>
                </c:pt>
                <c:pt idx="7">
                  <c:v>91</c:v>
                </c:pt>
                <c:pt idx="8">
                  <c:v>321</c:v>
                </c:pt>
                <c:pt idx="9">
                  <c:v>216</c:v>
                </c:pt>
                <c:pt idx="10">
                  <c:v>310</c:v>
                </c:pt>
                <c:pt idx="11">
                  <c:v>496</c:v>
                </c:pt>
                <c:pt idx="12">
                  <c:v>604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439616"/>
        <c:axId val="85441152"/>
      </c:lineChart>
      <c:lineChart>
        <c:grouping val="standard"/>
        <c:varyColors val="0"/>
        <c:ser>
          <c:idx val="2"/>
          <c:order val="1"/>
          <c:tx>
            <c:strRef>
              <c:f>'جدول 1'!$O$6</c:f>
              <c:strCache>
                <c:ptCount val="1"/>
                <c:pt idx="0">
                  <c:v>الانشاءات</c:v>
                </c:pt>
              </c:strCache>
            </c:strRef>
          </c:tx>
          <c:cat>
            <c:numRef>
              <c:f>'جدول 1'!$M$7:$M$19</c:f>
              <c:numCache>
                <c:formatCode>General</c:formatCode>
                <c:ptCount val="1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</c:numCache>
            </c:numRef>
          </c:cat>
          <c:val>
            <c:numRef>
              <c:f>'جدول 1'!$O$7:$O$19</c:f>
              <c:numCache>
                <c:formatCode>#,##0</c:formatCode>
                <c:ptCount val="13"/>
                <c:pt idx="0">
                  <c:v>1644</c:v>
                </c:pt>
                <c:pt idx="1">
                  <c:v>1570</c:v>
                </c:pt>
                <c:pt idx="2">
                  <c:v>1959</c:v>
                </c:pt>
                <c:pt idx="3">
                  <c:v>1073</c:v>
                </c:pt>
                <c:pt idx="4">
                  <c:v>523</c:v>
                </c:pt>
                <c:pt idx="5">
                  <c:v>299</c:v>
                </c:pt>
                <c:pt idx="6">
                  <c:v>191</c:v>
                </c:pt>
                <c:pt idx="7">
                  <c:v>184</c:v>
                </c:pt>
                <c:pt idx="8">
                  <c:v>370</c:v>
                </c:pt>
                <c:pt idx="9">
                  <c:v>335</c:v>
                </c:pt>
                <c:pt idx="10">
                  <c:v>737</c:v>
                </c:pt>
                <c:pt idx="11">
                  <c:v>1153</c:v>
                </c:pt>
                <c:pt idx="12">
                  <c:v>1400</c:v>
                </c:pt>
              </c:numCache>
            </c:numRef>
          </c:val>
          <c:smooth val="0"/>
        </c:ser>
        <c:ser>
          <c:idx val="0"/>
          <c:order val="2"/>
          <c:tx>
            <c:strRef>
              <c:f>'جدول 1'!$O$19</c:f>
              <c:strCache>
                <c:ptCount val="1"/>
                <c:pt idx="0">
                  <c:v>1,400</c:v>
                </c:pt>
              </c:strCache>
            </c:strRef>
          </c:tx>
          <c:val>
            <c:numLit>
              <c:formatCode>General</c:formatCode>
              <c:ptCount val="1"/>
              <c:pt idx="0">
                <c:v>1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452672"/>
        <c:axId val="85451136"/>
      </c:lineChart>
      <c:catAx>
        <c:axId val="854396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85441152"/>
        <c:crosses val="autoZero"/>
        <c:auto val="1"/>
        <c:lblAlgn val="ctr"/>
        <c:lblOffset val="100"/>
        <c:noMultiLvlLbl val="0"/>
      </c:catAx>
      <c:valAx>
        <c:axId val="85441152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85439616"/>
        <c:crosses val="autoZero"/>
        <c:crossBetween val="between"/>
      </c:valAx>
      <c:valAx>
        <c:axId val="85451136"/>
        <c:scaling>
          <c:orientation val="minMax"/>
        </c:scaling>
        <c:delete val="0"/>
        <c:axPos val="r"/>
        <c:numFmt formatCode="#,##0" sourceLinked="1"/>
        <c:majorTickMark val="out"/>
        <c:minorTickMark val="none"/>
        <c:tickLblPos val="nextTo"/>
        <c:crossAx val="85452672"/>
        <c:crosses val="max"/>
        <c:crossBetween val="between"/>
      </c:valAx>
      <c:catAx>
        <c:axId val="85452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5451136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76906811417216669"/>
          <c:y val="0.28625554410194815"/>
          <c:w val="0.12448378630090594"/>
          <c:h val="0.11285469873569025"/>
        </c:manualLayout>
      </c:layout>
      <c:overlay val="0"/>
      <c:txPr>
        <a:bodyPr/>
        <a:lstStyle/>
        <a:p>
          <a:pPr>
            <a:defRPr lang="en-GB"/>
          </a:pPr>
          <a:endParaRPr lang="en-US"/>
        </a:p>
      </c:txPr>
    </c:legend>
    <c:plotVisOnly val="0"/>
    <c:dispBlanksAs val="gap"/>
    <c:showDLblsOverMax val="0"/>
  </c:chart>
  <c:printSettings>
    <c:headerFooter/>
    <c:pageMargins b="1.8" l="0.70000000000000018" r="0.70000000000000018" t="0.75000000000000022" header="0.3000000000000001" footer="0.3000000000000001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100" b="0">
                <a:latin typeface="Arabic Typesetting" pitchFamily="66" charset="-78"/>
                <a:cs typeface="+mn-cs"/>
              </a:defRPr>
            </a:pPr>
            <a:r>
              <a:rPr lang="ar-IQ" sz="1100" b="0">
                <a:latin typeface="Arabic Typesetting" pitchFamily="66" charset="-78"/>
                <a:cs typeface="+mn-cs"/>
              </a:rPr>
              <a:t>شكل (2) عدد مقاولات</a:t>
            </a:r>
            <a:r>
              <a:rPr lang="ar-IQ" sz="1100" b="0" baseline="0">
                <a:latin typeface="Arabic Typesetting" pitchFamily="66" charset="-78"/>
                <a:cs typeface="+mn-cs"/>
              </a:rPr>
              <a:t> الابنية والانشاءات في القطاعات العام على مستوى المحافظات لسنة 2023</a:t>
            </a:r>
            <a:endParaRPr lang="en-GB" sz="1100" b="0">
              <a:latin typeface="Arabic Typesetting" pitchFamily="66" charset="-78"/>
              <a:cs typeface="+mn-cs"/>
            </a:endParaRPr>
          </a:p>
        </c:rich>
      </c:tx>
      <c:layout>
        <c:manualLayout>
          <c:xMode val="edge"/>
          <c:yMode val="edge"/>
          <c:x val="0.25249702734839474"/>
          <c:y val="2.3667015399298864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'جدول 2'!$T$15</c:f>
              <c:strCache>
                <c:ptCount val="1"/>
                <c:pt idx="0">
                  <c:v>عدد مقاولات الابنية 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'جدول 2'!$A$5:$A$19</c:f>
              <c:strCache>
                <c:ptCount val="15"/>
                <c:pt idx="0">
                  <c:v>نينوى</c:v>
                </c:pt>
                <c:pt idx="1">
                  <c:v>كركوك</c:v>
                </c:pt>
                <c:pt idx="2">
                  <c:v>ديالى</c:v>
                </c:pt>
                <c:pt idx="3">
                  <c:v>الانبار</c:v>
                </c:pt>
                <c:pt idx="4">
                  <c:v>بغداد</c:v>
                </c:pt>
                <c:pt idx="5">
                  <c:v>بابل</c:v>
                </c:pt>
                <c:pt idx="6">
                  <c:v>كربلاء</c:v>
                </c:pt>
                <c:pt idx="7">
                  <c:v>واسط</c:v>
                </c:pt>
                <c:pt idx="8">
                  <c:v>صلاح الدين</c:v>
                </c:pt>
                <c:pt idx="9">
                  <c:v>نجف</c:v>
                </c:pt>
                <c:pt idx="10">
                  <c:v>قادسية</c:v>
                </c:pt>
                <c:pt idx="11">
                  <c:v>المثنى</c:v>
                </c:pt>
                <c:pt idx="12">
                  <c:v>ذي قار</c:v>
                </c:pt>
                <c:pt idx="13">
                  <c:v>ميسان</c:v>
                </c:pt>
                <c:pt idx="14">
                  <c:v>البصرة</c:v>
                </c:pt>
              </c:strCache>
            </c:strRef>
          </c:cat>
          <c:val>
            <c:numRef>
              <c:f>'جدول 2'!$B$5:$B$19</c:f>
              <c:numCache>
                <c:formatCode>0</c:formatCode>
                <c:ptCount val="15"/>
                <c:pt idx="0" formatCode="General">
                  <c:v>67</c:v>
                </c:pt>
                <c:pt idx="1">
                  <c:v>21</c:v>
                </c:pt>
                <c:pt idx="2" formatCode="General">
                  <c:v>26</c:v>
                </c:pt>
                <c:pt idx="3">
                  <c:v>63</c:v>
                </c:pt>
                <c:pt idx="4" formatCode="General">
                  <c:v>49</c:v>
                </c:pt>
                <c:pt idx="5">
                  <c:v>11</c:v>
                </c:pt>
                <c:pt idx="6" formatCode="General">
                  <c:v>17</c:v>
                </c:pt>
                <c:pt idx="7">
                  <c:v>59</c:v>
                </c:pt>
                <c:pt idx="8" formatCode="General">
                  <c:v>37</c:v>
                </c:pt>
                <c:pt idx="9">
                  <c:v>72</c:v>
                </c:pt>
                <c:pt idx="10" formatCode="General">
                  <c:v>27</c:v>
                </c:pt>
                <c:pt idx="11" formatCode="General">
                  <c:v>37</c:v>
                </c:pt>
                <c:pt idx="12" formatCode="General">
                  <c:v>7</c:v>
                </c:pt>
                <c:pt idx="13" formatCode="General">
                  <c:v>18</c:v>
                </c:pt>
                <c:pt idx="14">
                  <c:v>93</c:v>
                </c:pt>
              </c:numCache>
            </c:numRef>
          </c:val>
        </c:ser>
        <c:ser>
          <c:idx val="1"/>
          <c:order val="1"/>
          <c:tx>
            <c:strRef>
              <c:f>'جدول 2'!$T$16</c:f>
              <c:strCache>
                <c:ptCount val="1"/>
                <c:pt idx="0">
                  <c:v>عدد مقاولات الانشاءات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'جدول 2'!$A$5:$A$19</c:f>
              <c:strCache>
                <c:ptCount val="15"/>
                <c:pt idx="0">
                  <c:v>نينوى</c:v>
                </c:pt>
                <c:pt idx="1">
                  <c:v>كركوك</c:v>
                </c:pt>
                <c:pt idx="2">
                  <c:v>ديالى</c:v>
                </c:pt>
                <c:pt idx="3">
                  <c:v>الانبار</c:v>
                </c:pt>
                <c:pt idx="4">
                  <c:v>بغداد</c:v>
                </c:pt>
                <c:pt idx="5">
                  <c:v>بابل</c:v>
                </c:pt>
                <c:pt idx="6">
                  <c:v>كربلاء</c:v>
                </c:pt>
                <c:pt idx="7">
                  <c:v>واسط</c:v>
                </c:pt>
                <c:pt idx="8">
                  <c:v>صلاح الدين</c:v>
                </c:pt>
                <c:pt idx="9">
                  <c:v>نجف</c:v>
                </c:pt>
                <c:pt idx="10">
                  <c:v>قادسية</c:v>
                </c:pt>
                <c:pt idx="11">
                  <c:v>المثنى</c:v>
                </c:pt>
                <c:pt idx="12">
                  <c:v>ذي قار</c:v>
                </c:pt>
                <c:pt idx="13">
                  <c:v>ميسان</c:v>
                </c:pt>
                <c:pt idx="14">
                  <c:v>البصرة</c:v>
                </c:pt>
              </c:strCache>
            </c:strRef>
          </c:cat>
          <c:val>
            <c:numRef>
              <c:f>'جدول 2'!$D$5:$D$19</c:f>
              <c:numCache>
                <c:formatCode>0</c:formatCode>
                <c:ptCount val="15"/>
                <c:pt idx="0" formatCode="General">
                  <c:v>144</c:v>
                </c:pt>
                <c:pt idx="1">
                  <c:v>26</c:v>
                </c:pt>
                <c:pt idx="2" formatCode="General">
                  <c:v>164</c:v>
                </c:pt>
                <c:pt idx="3">
                  <c:v>155</c:v>
                </c:pt>
                <c:pt idx="4" formatCode="General">
                  <c:v>237</c:v>
                </c:pt>
                <c:pt idx="5">
                  <c:v>76</c:v>
                </c:pt>
                <c:pt idx="6" formatCode="General">
                  <c:v>57</c:v>
                </c:pt>
                <c:pt idx="7">
                  <c:v>167</c:v>
                </c:pt>
                <c:pt idx="8" formatCode="General">
                  <c:v>35</c:v>
                </c:pt>
                <c:pt idx="9">
                  <c:v>96</c:v>
                </c:pt>
                <c:pt idx="10" formatCode="General">
                  <c:v>65</c:v>
                </c:pt>
                <c:pt idx="11" formatCode="General">
                  <c:v>66</c:v>
                </c:pt>
                <c:pt idx="12" formatCode="General">
                  <c:v>9</c:v>
                </c:pt>
                <c:pt idx="13" formatCode="General">
                  <c:v>49</c:v>
                </c:pt>
                <c:pt idx="14">
                  <c:v>54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934720"/>
        <c:axId val="93936256"/>
      </c:barChart>
      <c:catAx>
        <c:axId val="9393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93936256"/>
        <c:crosses val="autoZero"/>
        <c:auto val="1"/>
        <c:lblAlgn val="ctr"/>
        <c:lblOffset val="100"/>
        <c:noMultiLvlLbl val="0"/>
      </c:catAx>
      <c:valAx>
        <c:axId val="9393625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939347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1.1200000000000001" l="0.65" r="1.99" t="0.83" header="0.3" footer="0.3"/>
    <c:pageSetup paperSize="9" orientation="landscape" verticalDpi="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212777</xdr:colOff>
      <xdr:row>42</xdr:row>
      <xdr:rowOff>110289</xdr:rowOff>
    </xdr:from>
    <xdr:ext cx="184730" cy="264560"/>
    <xdr:sp macro="" textlink="">
      <xdr:nvSpPr>
        <xdr:cNvPr id="3" name="TextBox 2"/>
        <xdr:cNvSpPr txBox="1"/>
      </xdr:nvSpPr>
      <xdr:spPr>
        <a:xfrm>
          <a:off x="10020052888" y="8121315"/>
          <a:ext cx="18473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 rtl="1"/>
          <a:endParaRPr lang="en-US" sz="1100"/>
        </a:p>
      </xdr:txBody>
    </xdr:sp>
    <xdr:clientData/>
  </xdr:oneCellAnchor>
  <xdr:twoCellAnchor>
    <xdr:from>
      <xdr:col>0</xdr:col>
      <xdr:colOff>0</xdr:colOff>
      <xdr:row>19</xdr:row>
      <xdr:rowOff>45721</xdr:rowOff>
    </xdr:from>
    <xdr:to>
      <xdr:col>8</xdr:col>
      <xdr:colOff>731520</xdr:colOff>
      <xdr:row>35</xdr:row>
      <xdr:rowOff>198121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24490</xdr:colOff>
      <xdr:row>25</xdr:row>
      <xdr:rowOff>31295</xdr:rowOff>
    </xdr:from>
    <xdr:to>
      <xdr:col>4</xdr:col>
      <xdr:colOff>853165</xdr:colOff>
      <xdr:row>25</xdr:row>
      <xdr:rowOff>335541</xdr:rowOff>
    </xdr:to>
    <xdr:sp macro="" textlink="">
      <xdr:nvSpPr>
        <xdr:cNvPr id="3" name="TextBox 2"/>
        <xdr:cNvSpPr txBox="1"/>
      </xdr:nvSpPr>
      <xdr:spPr>
        <a:xfrm>
          <a:off x="9929760300" y="6200897"/>
          <a:ext cx="3491346" cy="30424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350520</xdr:colOff>
      <xdr:row>21</xdr:row>
      <xdr:rowOff>84666</xdr:rowOff>
    </xdr:from>
    <xdr:to>
      <xdr:col>5</xdr:col>
      <xdr:colOff>257175</xdr:colOff>
      <xdr:row>22</xdr:row>
      <xdr:rowOff>114300</xdr:rowOff>
    </xdr:to>
    <xdr:sp macro="" textlink="">
      <xdr:nvSpPr>
        <xdr:cNvPr id="2" name="TextBox 1"/>
        <xdr:cNvSpPr txBox="1"/>
      </xdr:nvSpPr>
      <xdr:spPr>
        <a:xfrm>
          <a:off x="10235406885" y="4854786"/>
          <a:ext cx="2825115" cy="30395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1" eaLnBrk="1" fontAlgn="auto" latinLnBrk="0" hangingPunct="1"/>
          <a:r>
            <a:rPr lang="ar-IQ">
              <a:effectLst/>
            </a:rPr>
            <a:t>- تم حذف الاعمدة</a:t>
          </a:r>
          <a:r>
            <a:rPr lang="ar-IQ" baseline="0">
              <a:effectLst/>
            </a:rPr>
            <a:t> الصفرية  لكل من ( اجنبي)</a:t>
          </a:r>
          <a:endParaRPr lang="en-US">
            <a:effectLst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60512</xdr:colOff>
      <xdr:row>25</xdr:row>
      <xdr:rowOff>158750</xdr:rowOff>
    </xdr:from>
    <xdr:to>
      <xdr:col>2</xdr:col>
      <xdr:colOff>740833</xdr:colOff>
      <xdr:row>26</xdr:row>
      <xdr:rowOff>180975</xdr:rowOff>
    </xdr:to>
    <xdr:sp macro="" textlink="">
      <xdr:nvSpPr>
        <xdr:cNvPr id="2" name="TextBox 1"/>
        <xdr:cNvSpPr txBox="1"/>
      </xdr:nvSpPr>
      <xdr:spPr>
        <a:xfrm>
          <a:off x="10054198417" y="5937250"/>
          <a:ext cx="3103904" cy="3291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000" b="1">
              <a:cs typeface="+mn-cs"/>
            </a:rPr>
            <a:t>-تم حذف الاعمدةالصفرية لكل من (  اجنبي)</a:t>
          </a:r>
          <a:endParaRPr lang="en-US" sz="1000" b="1">
            <a:cs typeface="+mn-cs"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21166</xdr:colOff>
      <xdr:row>22</xdr:row>
      <xdr:rowOff>121920</xdr:rowOff>
    </xdr:from>
    <xdr:to>
      <xdr:col>3</xdr:col>
      <xdr:colOff>693420</xdr:colOff>
      <xdr:row>24</xdr:row>
      <xdr:rowOff>91440</xdr:rowOff>
    </xdr:to>
    <xdr:sp macro="" textlink="">
      <xdr:nvSpPr>
        <xdr:cNvPr id="4" name="TextBox 3"/>
        <xdr:cNvSpPr txBox="1"/>
      </xdr:nvSpPr>
      <xdr:spPr>
        <a:xfrm>
          <a:off x="9984988920" y="4389120"/>
          <a:ext cx="3202094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 baseline="0">
              <a:latin typeface="Arial" pitchFamily="34" charset="0"/>
              <a:cs typeface="Arial" pitchFamily="34" charset="0"/>
            </a:rPr>
            <a:t>-</a:t>
          </a:r>
          <a:r>
            <a:rPr lang="ar-SA" sz="1100" b="1" baseline="0">
              <a:latin typeface="Arial" pitchFamily="34" charset="0"/>
              <a:cs typeface="Arial" pitchFamily="34" charset="0"/>
            </a:rPr>
            <a:t> تم حذف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الاعمدة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الصفرية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 لكل من ( ذاتي -عربي  - اجنبي</a:t>
          </a:r>
          <a:r>
            <a:rPr lang="ar-SA" sz="1100" b="1" baseline="0">
              <a:latin typeface="Arial" pitchFamily="34" charset="0"/>
              <a:cs typeface="Arial" pitchFamily="34" charset="0"/>
            </a:rPr>
            <a:t>) </a:t>
          </a:r>
          <a:endParaRPr lang="en-US" sz="110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17369</xdr:colOff>
      <xdr:row>8</xdr:row>
      <xdr:rowOff>206188</xdr:rowOff>
    </xdr:from>
    <xdr:to>
      <xdr:col>4</xdr:col>
      <xdr:colOff>502023</xdr:colOff>
      <xdr:row>9</xdr:row>
      <xdr:rowOff>215153</xdr:rowOff>
    </xdr:to>
    <xdr:sp macro="" textlink="">
      <xdr:nvSpPr>
        <xdr:cNvPr id="2" name="TextBox 1"/>
        <xdr:cNvSpPr txBox="1"/>
      </xdr:nvSpPr>
      <xdr:spPr>
        <a:xfrm>
          <a:off x="10278062188" y="2402541"/>
          <a:ext cx="3927101" cy="22411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200" b="1" baseline="0">
              <a:latin typeface="Arial" pitchFamily="34" charset="0"/>
              <a:cs typeface="Arial" pitchFamily="34" charset="0"/>
            </a:rPr>
            <a:t>-</a:t>
          </a:r>
          <a:r>
            <a:rPr lang="ar-SA" sz="1200" b="1" baseline="0">
              <a:latin typeface="Arial" pitchFamily="34" charset="0"/>
              <a:cs typeface="Arial" pitchFamily="34" charset="0"/>
            </a:rPr>
            <a:t> تم حذف </a:t>
          </a:r>
          <a:r>
            <a:rPr lang="ar-IQ" sz="1200" b="1" baseline="0">
              <a:latin typeface="Arial" pitchFamily="34" charset="0"/>
              <a:cs typeface="Arial" pitchFamily="34" charset="0"/>
            </a:rPr>
            <a:t>الاعمدة </a:t>
          </a:r>
          <a:r>
            <a:rPr lang="ar-SA" sz="1200" b="1" baseline="0">
              <a:latin typeface="Arial" pitchFamily="34" charset="0"/>
              <a:cs typeface="Arial" pitchFamily="34" charset="0"/>
            </a:rPr>
            <a:t>الصفرية </a:t>
          </a:r>
          <a:r>
            <a:rPr lang="ar-IQ" sz="1200" b="1" baseline="0">
              <a:latin typeface="Arial" pitchFamily="34" charset="0"/>
              <a:cs typeface="Arial" pitchFamily="34" charset="0"/>
            </a:rPr>
            <a:t>( ذاتي - اجنبي </a:t>
          </a:r>
          <a:r>
            <a:rPr lang="ar-SA" sz="1200" b="1" baseline="0">
              <a:latin typeface="Arial" pitchFamily="34" charset="0"/>
              <a:cs typeface="Arial" pitchFamily="34" charset="0"/>
            </a:rPr>
            <a:t>) </a:t>
          </a:r>
          <a:endParaRPr lang="en-US" sz="12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145676</xdr:colOff>
      <xdr:row>12</xdr:row>
      <xdr:rowOff>44823</xdr:rowOff>
    </xdr:from>
    <xdr:to>
      <xdr:col>5</xdr:col>
      <xdr:colOff>44824</xdr:colOff>
      <xdr:row>13</xdr:row>
      <xdr:rowOff>224118</xdr:rowOff>
    </xdr:to>
    <xdr:sp macro="" textlink="">
      <xdr:nvSpPr>
        <xdr:cNvPr id="2" name="TextBox 1"/>
        <xdr:cNvSpPr txBox="1"/>
      </xdr:nvSpPr>
      <xdr:spPr>
        <a:xfrm>
          <a:off x="10280195788" y="3765176"/>
          <a:ext cx="3592607" cy="4572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 baseline="0">
              <a:latin typeface="Arial" pitchFamily="34" charset="0"/>
              <a:cs typeface="Arial" pitchFamily="34" charset="0"/>
            </a:rPr>
            <a:t>-</a:t>
          </a:r>
          <a:r>
            <a:rPr lang="ar-SA" sz="1100" b="1" baseline="0">
              <a:latin typeface="Arial" pitchFamily="34" charset="0"/>
              <a:cs typeface="Arial" pitchFamily="34" charset="0"/>
            </a:rPr>
            <a:t> تم حذف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الاعمدة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الصفرية</a:t>
          </a:r>
          <a:r>
            <a:rPr lang="ar-IQ" sz="1100" b="1" baseline="0">
              <a:latin typeface="Arial" pitchFamily="34" charset="0"/>
              <a:cs typeface="Arial" pitchFamily="34" charset="0"/>
            </a:rPr>
            <a:t> (عربي -اجنبي)</a:t>
          </a:r>
          <a:endParaRPr lang="en-US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21</xdr:row>
      <xdr:rowOff>64294</xdr:rowOff>
    </xdr:from>
    <xdr:to>
      <xdr:col>4</xdr:col>
      <xdr:colOff>510988</xdr:colOff>
      <xdr:row>22</xdr:row>
      <xdr:rowOff>47625</xdr:rowOff>
    </xdr:to>
    <xdr:sp macro="" textlink="">
      <xdr:nvSpPr>
        <xdr:cNvPr id="2" name="TextBox 1"/>
        <xdr:cNvSpPr txBox="1"/>
      </xdr:nvSpPr>
      <xdr:spPr>
        <a:xfrm>
          <a:off x="10275812047" y="5649306"/>
          <a:ext cx="3883958" cy="413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 baseline="0">
              <a:latin typeface="Arial" pitchFamily="34" charset="0"/>
              <a:cs typeface="Arial" pitchFamily="34" charset="0"/>
            </a:rPr>
            <a:t>-</a:t>
          </a:r>
          <a:r>
            <a:rPr lang="ar-SA" sz="1100" b="1" baseline="0">
              <a:latin typeface="Arial" pitchFamily="34" charset="0"/>
              <a:cs typeface="Arial" pitchFamily="34" charset="0"/>
            </a:rPr>
            <a:t> </a:t>
          </a:r>
          <a:r>
            <a:rPr lang="ar-SA" sz="1200" b="1" baseline="0">
              <a:latin typeface="Arial" pitchFamily="34" charset="0"/>
              <a:cs typeface="Arial" pitchFamily="34" charset="0"/>
            </a:rPr>
            <a:t>تم حذف </a:t>
          </a:r>
          <a:r>
            <a:rPr lang="ar-IQ" sz="1200" b="1" baseline="0">
              <a:latin typeface="Arial" pitchFamily="34" charset="0"/>
              <a:cs typeface="Arial" pitchFamily="34" charset="0"/>
            </a:rPr>
            <a:t>الاعمدة </a:t>
          </a:r>
          <a:r>
            <a:rPr lang="ar-SA" sz="1200" b="1" baseline="0">
              <a:latin typeface="Arial" pitchFamily="34" charset="0"/>
              <a:cs typeface="Arial" pitchFamily="34" charset="0"/>
            </a:rPr>
            <a:t> الصفرية </a:t>
          </a:r>
          <a:r>
            <a:rPr lang="ar-IQ" sz="1200" b="1" baseline="0">
              <a:latin typeface="Arial" pitchFamily="34" charset="0"/>
              <a:cs typeface="Arial" pitchFamily="34" charset="0"/>
            </a:rPr>
            <a:t> لكل من </a:t>
          </a:r>
          <a:r>
            <a:rPr lang="ar-SA" sz="1200" b="1" baseline="0">
              <a:latin typeface="Arial" pitchFamily="34" charset="0"/>
              <a:cs typeface="Arial" pitchFamily="34" charset="0"/>
            </a:rPr>
            <a:t>(</a:t>
          </a:r>
          <a:r>
            <a:rPr lang="ar-IQ" sz="1200" b="1" baseline="0">
              <a:latin typeface="Arial" pitchFamily="34" charset="0"/>
              <a:cs typeface="Arial" pitchFamily="34" charset="0"/>
            </a:rPr>
            <a:t>ذاتي-عربي - اجنبي </a:t>
          </a:r>
          <a:r>
            <a:rPr lang="ar-SA" sz="1200" b="1" baseline="0">
              <a:latin typeface="Arial" pitchFamily="34" charset="0"/>
              <a:cs typeface="Arial" pitchFamily="34" charset="0"/>
            </a:rPr>
            <a:t>) </a:t>
          </a:r>
          <a:endParaRPr lang="en-US" sz="12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30107</xdr:colOff>
      <xdr:row>11</xdr:row>
      <xdr:rowOff>68099</xdr:rowOff>
    </xdr:from>
    <xdr:to>
      <xdr:col>5</xdr:col>
      <xdr:colOff>273707</xdr:colOff>
      <xdr:row>12</xdr:row>
      <xdr:rowOff>65690</xdr:rowOff>
    </xdr:to>
    <xdr:sp macro="" textlink="">
      <xdr:nvSpPr>
        <xdr:cNvPr id="2" name="TextBox 1"/>
        <xdr:cNvSpPr txBox="1"/>
      </xdr:nvSpPr>
      <xdr:spPr>
        <a:xfrm>
          <a:off x="10043017672" y="2476720"/>
          <a:ext cx="4929462" cy="2712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 baseline="0">
              <a:latin typeface="Arial" pitchFamily="34" charset="0"/>
              <a:cs typeface="Arial" pitchFamily="34" charset="0"/>
            </a:rPr>
            <a:t>-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تم حذف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الاعمدة  الصفرية لكل من( ذاتي .عربي - اجنبي )</a:t>
          </a:r>
          <a:endParaRPr lang="en-US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30109</xdr:colOff>
      <xdr:row>12</xdr:row>
      <xdr:rowOff>68099</xdr:rowOff>
    </xdr:from>
    <xdr:to>
      <xdr:col>4</xdr:col>
      <xdr:colOff>0</xdr:colOff>
      <xdr:row>13</xdr:row>
      <xdr:rowOff>131379</xdr:rowOff>
    </xdr:to>
    <xdr:sp macro="" textlink="">
      <xdr:nvSpPr>
        <xdr:cNvPr id="2" name="TextBox 1"/>
        <xdr:cNvSpPr txBox="1"/>
      </xdr:nvSpPr>
      <xdr:spPr>
        <a:xfrm>
          <a:off x="10042306034" y="2684737"/>
          <a:ext cx="4896616" cy="3369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 baseline="0">
              <a:latin typeface="Arial" pitchFamily="34" charset="0"/>
              <a:cs typeface="Arial" pitchFamily="34" charset="0"/>
            </a:rPr>
            <a:t>-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تم حذف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الاعمدة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الصفرية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لكل من ( ذاتي- عربي - اجنبي  )</a:t>
          </a:r>
          <a:endParaRPr lang="en-US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19051</xdr:colOff>
      <xdr:row>11</xdr:row>
      <xdr:rowOff>47625</xdr:rowOff>
    </xdr:from>
    <xdr:to>
      <xdr:col>7</xdr:col>
      <xdr:colOff>114300</xdr:colOff>
      <xdr:row>12</xdr:row>
      <xdr:rowOff>228600</xdr:rowOff>
    </xdr:to>
    <xdr:sp macro="" textlink="">
      <xdr:nvSpPr>
        <xdr:cNvPr id="2" name="TextBox 1"/>
        <xdr:cNvSpPr txBox="1"/>
      </xdr:nvSpPr>
      <xdr:spPr>
        <a:xfrm>
          <a:off x="9985219425" y="3848100"/>
          <a:ext cx="3381374" cy="390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 baseline="0">
              <a:latin typeface="Arial" pitchFamily="34" charset="0"/>
              <a:cs typeface="Arial" pitchFamily="34" charset="0"/>
            </a:rPr>
            <a:t>-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تم حذف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الاعمدة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الصفرية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لكل من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(</a:t>
          </a:r>
          <a:r>
            <a:rPr lang="ar-IQ" sz="1100" b="1" baseline="0">
              <a:latin typeface="Arial" pitchFamily="34" charset="0"/>
              <a:cs typeface="Arial" pitchFamily="34" charset="0"/>
            </a:rPr>
            <a:t> ذاتي-عربي - اجنبي 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) </a:t>
          </a:r>
          <a:endParaRPr lang="en-US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0.45472</cdr:x>
      <cdr:y>0.05409</cdr:y>
    </cdr:from>
    <cdr:to>
      <cdr:x>0.62679</cdr:x>
      <cdr:y>0.38743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416342" y="14839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0.46981</cdr:x>
      <cdr:y>0.07968</cdr:y>
    </cdr:from>
    <cdr:to>
      <cdr:x>0.64189</cdr:x>
      <cdr:y>0.41301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496552" y="21857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</cdr:x>
      <cdr:y>0.09064</cdr:y>
    </cdr:from>
    <cdr:to>
      <cdr:x>0.57208</cdr:x>
      <cdr:y>0.42398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125579" y="24865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0.73342</cdr:x>
      <cdr:y>0.24274</cdr:y>
    </cdr:from>
    <cdr:to>
      <cdr:x>0.87585</cdr:x>
      <cdr:y>0.43272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4297680" y="701039"/>
          <a:ext cx="834608" cy="5486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0.39811</cdr:x>
      <cdr:y>0.06392</cdr:y>
    </cdr:from>
    <cdr:to>
      <cdr:x>0.57019</cdr:x>
      <cdr:y>0.3174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2115552" y="23060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0.46415</cdr:x>
      <cdr:y>0.1473</cdr:y>
    </cdr:from>
    <cdr:to>
      <cdr:x>0.63623</cdr:x>
      <cdr:y>0.40078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2466473" y="53139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0.49811</cdr:x>
      <cdr:y>0.0945</cdr:y>
    </cdr:from>
    <cdr:to>
      <cdr:x>0.67019</cdr:x>
      <cdr:y>0.34797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2646947" y="34089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0.51132</cdr:x>
      <cdr:y>0.07504</cdr:y>
    </cdr:from>
    <cdr:to>
      <cdr:x>0.6834</cdr:x>
      <cdr:y>0.32852</cdr:y>
    </cdr:to>
    <cdr:sp macro="" textlink="">
      <cdr:nvSpPr>
        <cdr:cNvPr id="9" name="TextBox 8"/>
        <cdr:cNvSpPr txBox="1"/>
      </cdr:nvSpPr>
      <cdr:spPr>
        <a:xfrm xmlns:a="http://schemas.openxmlformats.org/drawingml/2006/main">
          <a:off x="2717131" y="27071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0.49245</cdr:x>
      <cdr:y>0.13341</cdr:y>
    </cdr:from>
    <cdr:to>
      <cdr:x>0.66453</cdr:x>
      <cdr:y>0.38688</cdr:y>
    </cdr:to>
    <cdr:sp macro="" textlink="">
      <cdr:nvSpPr>
        <cdr:cNvPr id="10" name="TextBox 9"/>
        <cdr:cNvSpPr txBox="1"/>
      </cdr:nvSpPr>
      <cdr:spPr>
        <a:xfrm xmlns:a="http://schemas.openxmlformats.org/drawingml/2006/main">
          <a:off x="2616868" y="481263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0.0078</cdr:x>
      <cdr:y>0.09756</cdr:y>
    </cdr:from>
    <cdr:to>
      <cdr:x>0.88947</cdr:x>
      <cdr:y>0.17609</cdr:y>
    </cdr:to>
    <cdr:sp macro="" textlink="">
      <cdr:nvSpPr>
        <cdr:cNvPr id="11" name="TextBox 10"/>
        <cdr:cNvSpPr txBox="1"/>
      </cdr:nvSpPr>
      <cdr:spPr>
        <a:xfrm xmlns:a="http://schemas.openxmlformats.org/drawingml/2006/main">
          <a:off x="45721" y="281751"/>
          <a:ext cx="5166360" cy="2267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r"/>
          <a:r>
            <a:rPr lang="ar-IQ" sz="1050"/>
            <a:t>شكل (1 ) المؤشرات الرئيسة</a:t>
          </a:r>
          <a:r>
            <a:rPr lang="ar-IQ" sz="1050" baseline="0"/>
            <a:t> لعدد  مقاولات الابنية والانشاءات في القطاع العام للسنوات (2011- 2023)</a:t>
          </a:r>
          <a:endParaRPr lang="en-GB" sz="1050"/>
        </a:p>
      </cdr:txBody>
    </cdr:sp>
  </cdr:relSizeAnchor>
  <cdr:relSizeAnchor xmlns:cdr="http://schemas.openxmlformats.org/drawingml/2006/chartDrawing">
    <cdr:from>
      <cdr:x>0.00636</cdr:x>
      <cdr:y>0.35527</cdr:y>
    </cdr:from>
    <cdr:to>
      <cdr:x>0.05566</cdr:x>
      <cdr:y>0.47143</cdr:y>
    </cdr:to>
    <cdr:sp macro="" textlink="">
      <cdr:nvSpPr>
        <cdr:cNvPr id="13" name="TextBox 12"/>
        <cdr:cNvSpPr txBox="1"/>
      </cdr:nvSpPr>
      <cdr:spPr>
        <a:xfrm xmlns:a="http://schemas.openxmlformats.org/drawingml/2006/main" rot="16364006">
          <a:off x="13994" y="1049306"/>
          <a:ext cx="335472" cy="2888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ar-IQ" sz="1100"/>
            <a:t>العدد</a:t>
          </a:r>
          <a:endParaRPr lang="en-GB" sz="1100"/>
        </a:p>
      </cdr:txBody>
    </cdr:sp>
  </cdr:relSizeAnchor>
  <cdr:relSizeAnchor xmlns:cdr="http://schemas.openxmlformats.org/drawingml/2006/chartDrawing">
    <cdr:from>
      <cdr:x>0.86115</cdr:x>
      <cdr:y>0.6225</cdr:y>
    </cdr:from>
    <cdr:to>
      <cdr:x>1</cdr:x>
      <cdr:y>0.965</cdr:y>
    </cdr:to>
    <cdr:sp macro="" textlink="">
      <cdr:nvSpPr>
        <cdr:cNvPr id="12" name="TextBox 11"/>
        <cdr:cNvSpPr txBox="1"/>
      </cdr:nvSpPr>
      <cdr:spPr>
        <a:xfrm xmlns:a="http://schemas.openxmlformats.org/drawingml/2006/main">
          <a:off x="5085521" y="1897379"/>
          <a:ext cx="819979" cy="10439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0.90839</cdr:x>
      <cdr:y>0.8925</cdr:y>
    </cdr:from>
    <cdr:to>
      <cdr:x>1</cdr:x>
      <cdr:y>0.95</cdr:y>
    </cdr:to>
    <cdr:sp macro="" textlink="">
      <cdr:nvSpPr>
        <cdr:cNvPr id="14" name="TextBox 13"/>
        <cdr:cNvSpPr txBox="1"/>
      </cdr:nvSpPr>
      <cdr:spPr>
        <a:xfrm xmlns:a="http://schemas.openxmlformats.org/drawingml/2006/main">
          <a:off x="5322949" y="2577522"/>
          <a:ext cx="536831" cy="1660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ar-IQ" sz="1100"/>
            <a:t>السنة</a:t>
          </a:r>
          <a:endParaRPr lang="en-GB" sz="1100"/>
        </a:p>
      </cdr:txBody>
    </cdr:sp>
  </cdr:relSizeAnchor>
</c:userShapes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9</xdr:row>
      <xdr:rowOff>28575</xdr:rowOff>
    </xdr:from>
    <xdr:to>
      <xdr:col>5</xdr:col>
      <xdr:colOff>129541</xdr:colOff>
      <xdr:row>10</xdr:row>
      <xdr:rowOff>236220</xdr:rowOff>
    </xdr:to>
    <xdr:sp macro="" textlink="">
      <xdr:nvSpPr>
        <xdr:cNvPr id="2" name="TextBox 1"/>
        <xdr:cNvSpPr txBox="1"/>
      </xdr:nvSpPr>
      <xdr:spPr>
        <a:xfrm>
          <a:off x="10231991219" y="2131695"/>
          <a:ext cx="3798571" cy="41338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 baseline="0">
              <a:latin typeface="Arial" pitchFamily="34" charset="0"/>
              <a:cs typeface="Arial" pitchFamily="34" charset="0"/>
            </a:rPr>
            <a:t>-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تم حذف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الاعمدة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الصفرية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لكل من  (عربي - اجنبي -  حكم محلي- ذاتي )</a:t>
          </a:r>
          <a:endParaRPr lang="en-US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37599</xdr:colOff>
      <xdr:row>9</xdr:row>
      <xdr:rowOff>0</xdr:rowOff>
    </xdr:from>
    <xdr:to>
      <xdr:col>6</xdr:col>
      <xdr:colOff>145551</xdr:colOff>
      <xdr:row>10</xdr:row>
      <xdr:rowOff>12533</xdr:rowOff>
    </xdr:to>
    <xdr:sp macro="" textlink="">
      <xdr:nvSpPr>
        <xdr:cNvPr id="2" name="TextBox 1"/>
        <xdr:cNvSpPr txBox="1"/>
      </xdr:nvSpPr>
      <xdr:spPr>
        <a:xfrm>
          <a:off x="10237598427" y="2911011"/>
          <a:ext cx="3643974" cy="28651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 baseline="0"/>
            <a:t>-</a:t>
          </a:r>
          <a:r>
            <a:rPr lang="ar-SA" sz="1100" b="1" baseline="0"/>
            <a:t> تم حذف </a:t>
          </a:r>
          <a:r>
            <a:rPr lang="ar-IQ" sz="1100" b="1" baseline="0"/>
            <a:t>الاعمدة </a:t>
          </a:r>
          <a:r>
            <a:rPr lang="ar-SA" sz="1100" b="1" baseline="0"/>
            <a:t>الصفرية </a:t>
          </a:r>
          <a:r>
            <a:rPr lang="ar-IQ" sz="1100" b="1" baseline="0"/>
            <a:t>لكل من </a:t>
          </a:r>
          <a:r>
            <a:rPr lang="ar-SA" sz="1100" b="1" baseline="0"/>
            <a:t>(</a:t>
          </a:r>
          <a:r>
            <a:rPr lang="ar-IQ" sz="1100" b="1" baseline="0"/>
            <a:t> ذاتي - عربي - اجنبي -ميزانية دولة</a:t>
          </a:r>
          <a:r>
            <a:rPr lang="ar-SA" sz="1100" b="1" baseline="0"/>
            <a:t>) </a:t>
          </a:r>
          <a:endParaRPr lang="en-US" sz="1100" b="1"/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266702</xdr:colOff>
      <xdr:row>14</xdr:row>
      <xdr:rowOff>1</xdr:rowOff>
    </xdr:from>
    <xdr:to>
      <xdr:col>3</xdr:col>
      <xdr:colOff>548640</xdr:colOff>
      <xdr:row>14</xdr:row>
      <xdr:rowOff>323851</xdr:rowOff>
    </xdr:to>
    <xdr:sp macro="" textlink="">
      <xdr:nvSpPr>
        <xdr:cNvPr id="2" name="TextBox 1"/>
        <xdr:cNvSpPr txBox="1"/>
      </xdr:nvSpPr>
      <xdr:spPr>
        <a:xfrm>
          <a:off x="10235763120" y="4244341"/>
          <a:ext cx="2880358" cy="3238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 baseline="0">
              <a:latin typeface="Arial" pitchFamily="34" charset="0"/>
              <a:cs typeface="Arial" pitchFamily="34" charset="0"/>
            </a:rPr>
            <a:t>-</a:t>
          </a:r>
          <a:r>
            <a:rPr lang="ar-SA" sz="1100" b="1" baseline="0">
              <a:latin typeface="Arial" pitchFamily="34" charset="0"/>
              <a:cs typeface="Arial" pitchFamily="34" charset="0"/>
            </a:rPr>
            <a:t> تم حذف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الاعمدة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 الصفرية لكل من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(عربي - اجنبي 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) </a:t>
          </a:r>
          <a:endParaRPr lang="en-US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18</xdr:row>
      <xdr:rowOff>129540</xdr:rowOff>
    </xdr:from>
    <xdr:to>
      <xdr:col>4</xdr:col>
      <xdr:colOff>0</xdr:colOff>
      <xdr:row>19</xdr:row>
      <xdr:rowOff>152400</xdr:rowOff>
    </xdr:to>
    <xdr:sp macro="" textlink="">
      <xdr:nvSpPr>
        <xdr:cNvPr id="2" name="TextBox 1"/>
        <xdr:cNvSpPr txBox="1"/>
      </xdr:nvSpPr>
      <xdr:spPr>
        <a:xfrm>
          <a:off x="10239573120" y="4579620"/>
          <a:ext cx="3758566" cy="2971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1" eaLnBrk="1" fontAlgn="auto" latinLnBrk="0" hangingPunct="1"/>
          <a:r>
            <a:rPr lang="ar-IQ" sz="1100" b="1" baseline="0">
              <a:latin typeface="Arial" pitchFamily="34" charset="0"/>
              <a:cs typeface="Arial" pitchFamily="34" charset="0"/>
            </a:rPr>
            <a:t>-</a:t>
          </a:r>
          <a:r>
            <a:rPr lang="ar-SA" sz="1100" b="1" baseline="0">
              <a:latin typeface="Arial" pitchFamily="34" charset="0"/>
              <a:cs typeface="Arial" pitchFamily="34" charset="0"/>
            </a:rPr>
            <a:t> تم حذف</a:t>
          </a:r>
          <a:r>
            <a:rPr lang="ar-IQ" sz="1100" b="1" baseline="0">
              <a:latin typeface="Arial" pitchFamily="34" charset="0"/>
              <a:cs typeface="Arial" pitchFamily="34" charset="0"/>
            </a:rPr>
            <a:t> الاعمدة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الصفرية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 لكل من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(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حكم محلي- ذاتي -عربي - أجنبي 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10</xdr:row>
      <xdr:rowOff>57150</xdr:rowOff>
    </xdr:from>
    <xdr:to>
      <xdr:col>6</xdr:col>
      <xdr:colOff>274320</xdr:colOff>
      <xdr:row>11</xdr:row>
      <xdr:rowOff>28575</xdr:rowOff>
    </xdr:to>
    <xdr:sp macro="" textlink="">
      <xdr:nvSpPr>
        <xdr:cNvPr id="2" name="TextBox 1"/>
        <xdr:cNvSpPr txBox="1"/>
      </xdr:nvSpPr>
      <xdr:spPr>
        <a:xfrm>
          <a:off x="10234109580" y="2716530"/>
          <a:ext cx="3646170" cy="2457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 baseline="0">
              <a:latin typeface="Arial" pitchFamily="34" charset="0"/>
              <a:cs typeface="Arial" pitchFamily="34" charset="0"/>
            </a:rPr>
            <a:t>-</a:t>
          </a:r>
          <a:r>
            <a:rPr lang="ar-SA" sz="1100" b="1" baseline="0">
              <a:latin typeface="Arial" pitchFamily="34" charset="0"/>
              <a:cs typeface="Arial" pitchFamily="34" charset="0"/>
            </a:rPr>
            <a:t> تم حذف ا</a:t>
          </a:r>
          <a:r>
            <a:rPr lang="ar-IQ" sz="1100" b="1" baseline="0">
              <a:latin typeface="Arial" pitchFamily="34" charset="0"/>
              <a:cs typeface="Arial" pitchFamily="34" charset="0"/>
            </a:rPr>
            <a:t>لاعمدة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الصفرية لكل من (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  ذاتي - حكم محلي -عربي - أجنبي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) </a:t>
          </a:r>
          <a:endParaRPr lang="en-US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19052</xdr:colOff>
      <xdr:row>15</xdr:row>
      <xdr:rowOff>0</xdr:rowOff>
    </xdr:from>
    <xdr:to>
      <xdr:col>9</xdr:col>
      <xdr:colOff>530165</xdr:colOff>
      <xdr:row>15</xdr:row>
      <xdr:rowOff>314504</xdr:rowOff>
    </xdr:to>
    <xdr:sp macro="" textlink="">
      <xdr:nvSpPr>
        <xdr:cNvPr id="2" name="TextBox 1"/>
        <xdr:cNvSpPr txBox="1"/>
      </xdr:nvSpPr>
      <xdr:spPr>
        <a:xfrm>
          <a:off x="10007800684" y="2219505"/>
          <a:ext cx="4671561" cy="31450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 baseline="0">
              <a:latin typeface="Arial" pitchFamily="34" charset="0"/>
              <a:cs typeface="Arial" pitchFamily="34" charset="0"/>
            </a:rPr>
            <a:t>-</a:t>
          </a:r>
          <a:r>
            <a:rPr lang="ar-SA" sz="1100" b="1" baseline="0">
              <a:latin typeface="Arial" pitchFamily="34" charset="0"/>
              <a:cs typeface="Arial" pitchFamily="34" charset="0"/>
            </a:rPr>
            <a:t> تم حذف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الاعمدة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 الصفرية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لكل من (ذاتي-عربي - اجنبي )</a:t>
          </a:r>
          <a:endParaRPr lang="en-US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12</xdr:row>
      <xdr:rowOff>28575</xdr:rowOff>
    </xdr:from>
    <xdr:to>
      <xdr:col>3</xdr:col>
      <xdr:colOff>579120</xdr:colOff>
      <xdr:row>13</xdr:row>
      <xdr:rowOff>117725</xdr:rowOff>
    </xdr:to>
    <xdr:sp macro="" textlink="">
      <xdr:nvSpPr>
        <xdr:cNvPr id="2" name="TextBox 1"/>
        <xdr:cNvSpPr txBox="1"/>
      </xdr:nvSpPr>
      <xdr:spPr>
        <a:xfrm>
          <a:off x="10237012800" y="3922395"/>
          <a:ext cx="2878455" cy="3634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>
              <a:latin typeface="Arial" pitchFamily="34" charset="0"/>
              <a:cs typeface="Arial" pitchFamily="34" charset="0"/>
            </a:rPr>
            <a:t>- تم حذف الاعمدة</a:t>
          </a:r>
          <a:r>
            <a:rPr lang="ar-IQ" sz="1100" b="1" baseline="0">
              <a:latin typeface="Arial" pitchFamily="34" charset="0"/>
              <a:cs typeface="Arial" pitchFamily="34" charset="0"/>
            </a:rPr>
            <a:t> الصفرية  لكل من (عربي - اجنبي ) </a:t>
          </a:r>
          <a:endParaRPr lang="en-US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606240</xdr:colOff>
      <xdr:row>33</xdr:row>
      <xdr:rowOff>85725</xdr:rowOff>
    </xdr:from>
    <xdr:ext cx="184731" cy="264560"/>
    <xdr:sp macro="" textlink="">
      <xdr:nvSpPr>
        <xdr:cNvPr id="2" name="TextBox 1"/>
        <xdr:cNvSpPr txBox="1"/>
      </xdr:nvSpPr>
      <xdr:spPr>
        <a:xfrm>
          <a:off x="9985114254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ar-IQ"/>
        </a:p>
      </xdr:txBody>
    </xdr:sp>
    <xdr:clientData/>
  </xdr:oneCellAnchor>
  <xdr:twoCellAnchor>
    <xdr:from>
      <xdr:col>12</xdr:col>
      <xdr:colOff>76200</xdr:colOff>
      <xdr:row>2</xdr:row>
      <xdr:rowOff>220980</xdr:rowOff>
    </xdr:from>
    <xdr:to>
      <xdr:col>22</xdr:col>
      <xdr:colOff>22860</xdr:colOff>
      <xdr:row>19</xdr:row>
      <xdr:rowOff>83820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0.45472</cdr:x>
      <cdr:y>0.05409</cdr:y>
    </cdr:from>
    <cdr:to>
      <cdr:x>0.62679</cdr:x>
      <cdr:y>0.38743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416342" y="14839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0.46981</cdr:x>
      <cdr:y>0.07968</cdr:y>
    </cdr:from>
    <cdr:to>
      <cdr:x>0.64189</cdr:x>
      <cdr:y>0.41301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496552" y="21857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</cdr:x>
      <cdr:y>0.09064</cdr:y>
    </cdr:from>
    <cdr:to>
      <cdr:x>0.57208</cdr:x>
      <cdr:y>0.42398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125579" y="24865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0.69456</cdr:x>
      <cdr:y>0.10892</cdr:y>
    </cdr:from>
    <cdr:to>
      <cdr:x>0.87585</cdr:x>
      <cdr:y>0.70325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3328739" y="268648"/>
          <a:ext cx="868841" cy="14659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0.39811</cdr:x>
      <cdr:y>0.06392</cdr:y>
    </cdr:from>
    <cdr:to>
      <cdr:x>0.57019</cdr:x>
      <cdr:y>0.3174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2115552" y="23060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0.46415</cdr:x>
      <cdr:y>0.1473</cdr:y>
    </cdr:from>
    <cdr:to>
      <cdr:x>0.63623</cdr:x>
      <cdr:y>0.40078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2466473" y="53139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0.49811</cdr:x>
      <cdr:y>0.0945</cdr:y>
    </cdr:from>
    <cdr:to>
      <cdr:x>0.67019</cdr:x>
      <cdr:y>0.34797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2646947" y="34089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0.51132</cdr:x>
      <cdr:y>0.07504</cdr:y>
    </cdr:from>
    <cdr:to>
      <cdr:x>0.6834</cdr:x>
      <cdr:y>0.32852</cdr:y>
    </cdr:to>
    <cdr:sp macro="" textlink="">
      <cdr:nvSpPr>
        <cdr:cNvPr id="9" name="TextBox 8"/>
        <cdr:cNvSpPr txBox="1"/>
      </cdr:nvSpPr>
      <cdr:spPr>
        <a:xfrm xmlns:a="http://schemas.openxmlformats.org/drawingml/2006/main">
          <a:off x="2717131" y="27071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0.49245</cdr:x>
      <cdr:y>0.13341</cdr:y>
    </cdr:from>
    <cdr:to>
      <cdr:x>0.66453</cdr:x>
      <cdr:y>0.38688</cdr:y>
    </cdr:to>
    <cdr:sp macro="" textlink="">
      <cdr:nvSpPr>
        <cdr:cNvPr id="10" name="TextBox 9"/>
        <cdr:cNvSpPr txBox="1"/>
      </cdr:nvSpPr>
      <cdr:spPr>
        <a:xfrm xmlns:a="http://schemas.openxmlformats.org/drawingml/2006/main">
          <a:off x="2616868" y="481263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0.086</cdr:x>
      <cdr:y>0.09756</cdr:y>
    </cdr:from>
    <cdr:to>
      <cdr:x>1</cdr:x>
      <cdr:y>0.21084</cdr:y>
    </cdr:to>
    <cdr:sp macro="" textlink="">
      <cdr:nvSpPr>
        <cdr:cNvPr id="11" name="TextBox 10"/>
        <cdr:cNvSpPr txBox="1"/>
      </cdr:nvSpPr>
      <cdr:spPr>
        <a:xfrm xmlns:a="http://schemas.openxmlformats.org/drawingml/2006/main">
          <a:off x="504825" y="243613"/>
          <a:ext cx="5365082" cy="28286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r"/>
          <a:endParaRPr lang="en-GB" sz="1100"/>
        </a:p>
      </cdr:txBody>
    </cdr:sp>
  </cdr:relSizeAnchor>
  <cdr:relSizeAnchor xmlns:cdr="http://schemas.openxmlformats.org/drawingml/2006/chartDrawing">
    <cdr:from>
      <cdr:x>0.00907</cdr:x>
      <cdr:y>0.0922</cdr:y>
    </cdr:from>
    <cdr:to>
      <cdr:x>0.0523</cdr:x>
      <cdr:y>0.19106</cdr:y>
    </cdr:to>
    <cdr:sp macro="" textlink="">
      <cdr:nvSpPr>
        <cdr:cNvPr id="13" name="TextBox 12"/>
        <cdr:cNvSpPr txBox="1"/>
      </cdr:nvSpPr>
      <cdr:spPr>
        <a:xfrm xmlns:a="http://schemas.openxmlformats.org/drawingml/2006/main">
          <a:off x="59660" y="247649"/>
          <a:ext cx="284200" cy="2655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0.86115</cdr:x>
      <cdr:y>0.65957</cdr:y>
    </cdr:from>
    <cdr:to>
      <cdr:x>1</cdr:x>
      <cdr:y>1</cdr:y>
    </cdr:to>
    <cdr:sp macro="" textlink="">
      <cdr:nvSpPr>
        <cdr:cNvPr id="12" name="TextBox 11"/>
        <cdr:cNvSpPr txBox="1"/>
      </cdr:nvSpPr>
      <cdr:spPr>
        <a:xfrm xmlns:a="http://schemas.openxmlformats.org/drawingml/2006/main">
          <a:off x="5553075" y="2486024"/>
          <a:ext cx="89535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0.86115</cdr:x>
      <cdr:y>0.91489</cdr:y>
    </cdr:from>
    <cdr:to>
      <cdr:x>1</cdr:x>
      <cdr:y>1</cdr:y>
    </cdr:to>
    <cdr:sp macro="" textlink="">
      <cdr:nvSpPr>
        <cdr:cNvPr id="14" name="TextBox 13"/>
        <cdr:cNvSpPr txBox="1"/>
      </cdr:nvSpPr>
      <cdr:spPr>
        <a:xfrm xmlns:a="http://schemas.openxmlformats.org/drawingml/2006/main">
          <a:off x="5553075" y="2457449"/>
          <a:ext cx="895350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0.45472</cdr:x>
      <cdr:y>0.05409</cdr:y>
    </cdr:from>
    <cdr:to>
      <cdr:x>0.62679</cdr:x>
      <cdr:y>0.38743</cdr:y>
    </cdr:to>
    <cdr:sp macro="" textlink="">
      <cdr:nvSpPr>
        <cdr:cNvPr id="15" name="TextBox 1"/>
        <cdr:cNvSpPr txBox="1"/>
      </cdr:nvSpPr>
      <cdr:spPr>
        <a:xfrm xmlns:a="http://schemas.openxmlformats.org/drawingml/2006/main">
          <a:off x="2416342" y="14839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0.46981</cdr:x>
      <cdr:y>0.07968</cdr:y>
    </cdr:from>
    <cdr:to>
      <cdr:x>0.64189</cdr:x>
      <cdr:y>0.41301</cdr:y>
    </cdr:to>
    <cdr:sp macro="" textlink="">
      <cdr:nvSpPr>
        <cdr:cNvPr id="16" name="TextBox 2"/>
        <cdr:cNvSpPr txBox="1"/>
      </cdr:nvSpPr>
      <cdr:spPr>
        <a:xfrm xmlns:a="http://schemas.openxmlformats.org/drawingml/2006/main">
          <a:off x="2496552" y="21857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</cdr:x>
      <cdr:y>0.09064</cdr:y>
    </cdr:from>
    <cdr:to>
      <cdr:x>0.57208</cdr:x>
      <cdr:y>0.42398</cdr:y>
    </cdr:to>
    <cdr:sp macro="" textlink="">
      <cdr:nvSpPr>
        <cdr:cNvPr id="17" name="TextBox 3"/>
        <cdr:cNvSpPr txBox="1"/>
      </cdr:nvSpPr>
      <cdr:spPr>
        <a:xfrm xmlns:a="http://schemas.openxmlformats.org/drawingml/2006/main">
          <a:off x="2125579" y="24865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0.69456</cdr:x>
      <cdr:y>0.10892</cdr:y>
    </cdr:from>
    <cdr:to>
      <cdr:x>0.87585</cdr:x>
      <cdr:y>0.70325</cdr:y>
    </cdr:to>
    <cdr:sp macro="" textlink="">
      <cdr:nvSpPr>
        <cdr:cNvPr id="18" name="TextBox 4"/>
        <cdr:cNvSpPr txBox="1"/>
      </cdr:nvSpPr>
      <cdr:spPr>
        <a:xfrm xmlns:a="http://schemas.openxmlformats.org/drawingml/2006/main">
          <a:off x="3328739" y="268648"/>
          <a:ext cx="868841" cy="14659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0.39811</cdr:x>
      <cdr:y>0.06392</cdr:y>
    </cdr:from>
    <cdr:to>
      <cdr:x>0.57019</cdr:x>
      <cdr:y>0.3174</cdr:y>
    </cdr:to>
    <cdr:sp macro="" textlink="">
      <cdr:nvSpPr>
        <cdr:cNvPr id="19" name="TextBox 5"/>
        <cdr:cNvSpPr txBox="1"/>
      </cdr:nvSpPr>
      <cdr:spPr>
        <a:xfrm xmlns:a="http://schemas.openxmlformats.org/drawingml/2006/main">
          <a:off x="2115552" y="23060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0.46415</cdr:x>
      <cdr:y>0.1473</cdr:y>
    </cdr:from>
    <cdr:to>
      <cdr:x>0.63623</cdr:x>
      <cdr:y>0.40078</cdr:y>
    </cdr:to>
    <cdr:sp macro="" textlink="">
      <cdr:nvSpPr>
        <cdr:cNvPr id="20" name="TextBox 6"/>
        <cdr:cNvSpPr txBox="1"/>
      </cdr:nvSpPr>
      <cdr:spPr>
        <a:xfrm xmlns:a="http://schemas.openxmlformats.org/drawingml/2006/main">
          <a:off x="2466473" y="53139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0.49811</cdr:x>
      <cdr:y>0.0945</cdr:y>
    </cdr:from>
    <cdr:to>
      <cdr:x>0.67019</cdr:x>
      <cdr:y>0.34797</cdr:y>
    </cdr:to>
    <cdr:sp macro="" textlink="">
      <cdr:nvSpPr>
        <cdr:cNvPr id="21" name="TextBox 7"/>
        <cdr:cNvSpPr txBox="1"/>
      </cdr:nvSpPr>
      <cdr:spPr>
        <a:xfrm xmlns:a="http://schemas.openxmlformats.org/drawingml/2006/main">
          <a:off x="2646947" y="34089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0.51132</cdr:x>
      <cdr:y>0.07504</cdr:y>
    </cdr:from>
    <cdr:to>
      <cdr:x>0.6834</cdr:x>
      <cdr:y>0.32852</cdr:y>
    </cdr:to>
    <cdr:sp macro="" textlink="">
      <cdr:nvSpPr>
        <cdr:cNvPr id="22" name="TextBox 8"/>
        <cdr:cNvSpPr txBox="1"/>
      </cdr:nvSpPr>
      <cdr:spPr>
        <a:xfrm xmlns:a="http://schemas.openxmlformats.org/drawingml/2006/main">
          <a:off x="2717131" y="27071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0.49245</cdr:x>
      <cdr:y>0.13341</cdr:y>
    </cdr:from>
    <cdr:to>
      <cdr:x>0.66453</cdr:x>
      <cdr:y>0.38688</cdr:y>
    </cdr:to>
    <cdr:sp macro="" textlink="">
      <cdr:nvSpPr>
        <cdr:cNvPr id="23" name="TextBox 9"/>
        <cdr:cNvSpPr txBox="1"/>
      </cdr:nvSpPr>
      <cdr:spPr>
        <a:xfrm xmlns:a="http://schemas.openxmlformats.org/drawingml/2006/main">
          <a:off x="2616868" y="481263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0.68091</cdr:x>
      <cdr:y>0.89966</cdr:y>
    </cdr:from>
    <cdr:to>
      <cdr:x>1</cdr:x>
      <cdr:y>0.99331</cdr:y>
    </cdr:to>
    <cdr:sp macro="" textlink="">
      <cdr:nvSpPr>
        <cdr:cNvPr id="24" name="TextBox 10"/>
        <cdr:cNvSpPr txBox="1"/>
      </cdr:nvSpPr>
      <cdr:spPr>
        <a:xfrm xmlns:a="http://schemas.openxmlformats.org/drawingml/2006/main" flipV="1">
          <a:off x="3959088" y="2228019"/>
          <a:ext cx="1855303" cy="2319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r"/>
          <a:endParaRPr lang="en-GB" sz="1100"/>
        </a:p>
      </cdr:txBody>
    </cdr:sp>
  </cdr:relSizeAnchor>
  <cdr:relSizeAnchor xmlns:cdr="http://schemas.openxmlformats.org/drawingml/2006/chartDrawing">
    <cdr:from>
      <cdr:x>0.00907</cdr:x>
      <cdr:y>0.0922</cdr:y>
    </cdr:from>
    <cdr:to>
      <cdr:x>0.0523</cdr:x>
      <cdr:y>0.19106</cdr:y>
    </cdr:to>
    <cdr:sp macro="" textlink="">
      <cdr:nvSpPr>
        <cdr:cNvPr id="25" name="TextBox 12"/>
        <cdr:cNvSpPr txBox="1"/>
      </cdr:nvSpPr>
      <cdr:spPr>
        <a:xfrm xmlns:a="http://schemas.openxmlformats.org/drawingml/2006/main">
          <a:off x="59660" y="247649"/>
          <a:ext cx="284200" cy="2655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0.86115</cdr:x>
      <cdr:y>0.65957</cdr:y>
    </cdr:from>
    <cdr:to>
      <cdr:x>1</cdr:x>
      <cdr:y>1</cdr:y>
    </cdr:to>
    <cdr:sp macro="" textlink="">
      <cdr:nvSpPr>
        <cdr:cNvPr id="26" name="TextBox 11"/>
        <cdr:cNvSpPr txBox="1"/>
      </cdr:nvSpPr>
      <cdr:spPr>
        <a:xfrm xmlns:a="http://schemas.openxmlformats.org/drawingml/2006/main">
          <a:off x="5553075" y="2486024"/>
          <a:ext cx="89535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0.86115</cdr:x>
      <cdr:y>0.91489</cdr:y>
    </cdr:from>
    <cdr:to>
      <cdr:x>1</cdr:x>
      <cdr:y>1</cdr:y>
    </cdr:to>
    <cdr:sp macro="" textlink="">
      <cdr:nvSpPr>
        <cdr:cNvPr id="27" name="TextBox 13"/>
        <cdr:cNvSpPr txBox="1"/>
      </cdr:nvSpPr>
      <cdr:spPr>
        <a:xfrm xmlns:a="http://schemas.openxmlformats.org/drawingml/2006/main">
          <a:off x="5553075" y="2457449"/>
          <a:ext cx="895350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0.45472</cdr:x>
      <cdr:y>0.05409</cdr:y>
    </cdr:from>
    <cdr:to>
      <cdr:x>0.62679</cdr:x>
      <cdr:y>0.38743</cdr:y>
    </cdr:to>
    <cdr:sp macro="" textlink="">
      <cdr:nvSpPr>
        <cdr:cNvPr id="28" name="TextBox 1"/>
        <cdr:cNvSpPr txBox="1"/>
      </cdr:nvSpPr>
      <cdr:spPr>
        <a:xfrm xmlns:a="http://schemas.openxmlformats.org/drawingml/2006/main">
          <a:off x="2416342" y="14839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0.46981</cdr:x>
      <cdr:y>0.07968</cdr:y>
    </cdr:from>
    <cdr:to>
      <cdr:x>0.64189</cdr:x>
      <cdr:y>0.41301</cdr:y>
    </cdr:to>
    <cdr:sp macro="" textlink="">
      <cdr:nvSpPr>
        <cdr:cNvPr id="29" name="TextBox 2"/>
        <cdr:cNvSpPr txBox="1"/>
      </cdr:nvSpPr>
      <cdr:spPr>
        <a:xfrm xmlns:a="http://schemas.openxmlformats.org/drawingml/2006/main">
          <a:off x="2496552" y="21857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</cdr:x>
      <cdr:y>0.09064</cdr:y>
    </cdr:from>
    <cdr:to>
      <cdr:x>0.57208</cdr:x>
      <cdr:y>0.42398</cdr:y>
    </cdr:to>
    <cdr:sp macro="" textlink="">
      <cdr:nvSpPr>
        <cdr:cNvPr id="30" name="TextBox 3"/>
        <cdr:cNvSpPr txBox="1"/>
      </cdr:nvSpPr>
      <cdr:spPr>
        <a:xfrm xmlns:a="http://schemas.openxmlformats.org/drawingml/2006/main">
          <a:off x="2125579" y="24865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0.69456</cdr:x>
      <cdr:y>0.10892</cdr:y>
    </cdr:from>
    <cdr:to>
      <cdr:x>0.87585</cdr:x>
      <cdr:y>0.70325</cdr:y>
    </cdr:to>
    <cdr:sp macro="" textlink="">
      <cdr:nvSpPr>
        <cdr:cNvPr id="31" name="TextBox 4"/>
        <cdr:cNvSpPr txBox="1"/>
      </cdr:nvSpPr>
      <cdr:spPr>
        <a:xfrm xmlns:a="http://schemas.openxmlformats.org/drawingml/2006/main">
          <a:off x="3328739" y="268648"/>
          <a:ext cx="868841" cy="14659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0.39811</cdr:x>
      <cdr:y>0.06392</cdr:y>
    </cdr:from>
    <cdr:to>
      <cdr:x>0.57019</cdr:x>
      <cdr:y>0.3174</cdr:y>
    </cdr:to>
    <cdr:sp macro="" textlink="">
      <cdr:nvSpPr>
        <cdr:cNvPr id="32" name="TextBox 5"/>
        <cdr:cNvSpPr txBox="1"/>
      </cdr:nvSpPr>
      <cdr:spPr>
        <a:xfrm xmlns:a="http://schemas.openxmlformats.org/drawingml/2006/main">
          <a:off x="2115552" y="23060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0.46415</cdr:x>
      <cdr:y>0.1473</cdr:y>
    </cdr:from>
    <cdr:to>
      <cdr:x>0.63623</cdr:x>
      <cdr:y>0.40078</cdr:y>
    </cdr:to>
    <cdr:sp macro="" textlink="">
      <cdr:nvSpPr>
        <cdr:cNvPr id="33" name="TextBox 6"/>
        <cdr:cNvSpPr txBox="1"/>
      </cdr:nvSpPr>
      <cdr:spPr>
        <a:xfrm xmlns:a="http://schemas.openxmlformats.org/drawingml/2006/main">
          <a:off x="2466473" y="53139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0.49811</cdr:x>
      <cdr:y>0.0945</cdr:y>
    </cdr:from>
    <cdr:to>
      <cdr:x>0.67019</cdr:x>
      <cdr:y>0.34797</cdr:y>
    </cdr:to>
    <cdr:sp macro="" textlink="">
      <cdr:nvSpPr>
        <cdr:cNvPr id="34" name="TextBox 7"/>
        <cdr:cNvSpPr txBox="1"/>
      </cdr:nvSpPr>
      <cdr:spPr>
        <a:xfrm xmlns:a="http://schemas.openxmlformats.org/drawingml/2006/main">
          <a:off x="2646947" y="34089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0.51132</cdr:x>
      <cdr:y>0.07504</cdr:y>
    </cdr:from>
    <cdr:to>
      <cdr:x>0.6834</cdr:x>
      <cdr:y>0.32852</cdr:y>
    </cdr:to>
    <cdr:sp macro="" textlink="">
      <cdr:nvSpPr>
        <cdr:cNvPr id="35" name="TextBox 8"/>
        <cdr:cNvSpPr txBox="1"/>
      </cdr:nvSpPr>
      <cdr:spPr>
        <a:xfrm xmlns:a="http://schemas.openxmlformats.org/drawingml/2006/main">
          <a:off x="2717131" y="27071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0.49245</cdr:x>
      <cdr:y>0.13341</cdr:y>
    </cdr:from>
    <cdr:to>
      <cdr:x>0.66453</cdr:x>
      <cdr:y>0.38688</cdr:y>
    </cdr:to>
    <cdr:sp macro="" textlink="">
      <cdr:nvSpPr>
        <cdr:cNvPr id="36" name="TextBox 9"/>
        <cdr:cNvSpPr txBox="1"/>
      </cdr:nvSpPr>
      <cdr:spPr>
        <a:xfrm xmlns:a="http://schemas.openxmlformats.org/drawingml/2006/main">
          <a:off x="2616868" y="481263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0.98291</cdr:x>
      <cdr:y>0.09756</cdr:y>
    </cdr:from>
    <cdr:to>
      <cdr:x>1</cdr:x>
      <cdr:y>0.21084</cdr:y>
    </cdr:to>
    <cdr:sp macro="" textlink="">
      <cdr:nvSpPr>
        <cdr:cNvPr id="37" name="TextBox 10"/>
        <cdr:cNvSpPr txBox="1"/>
      </cdr:nvSpPr>
      <cdr:spPr>
        <a:xfrm xmlns:a="http://schemas.openxmlformats.org/drawingml/2006/main">
          <a:off x="5715001" y="241607"/>
          <a:ext cx="99390" cy="2805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r"/>
          <a:r>
            <a:rPr lang="ar-IQ" sz="1100" baseline="0"/>
            <a:t> </a:t>
          </a:r>
          <a:endParaRPr lang="en-GB" sz="1100"/>
        </a:p>
      </cdr:txBody>
    </cdr:sp>
  </cdr:relSizeAnchor>
  <cdr:relSizeAnchor xmlns:cdr="http://schemas.openxmlformats.org/drawingml/2006/chartDrawing">
    <cdr:from>
      <cdr:x>0.00907</cdr:x>
      <cdr:y>0.0301</cdr:y>
    </cdr:from>
    <cdr:to>
      <cdr:x>0.0523</cdr:x>
      <cdr:y>0.08961</cdr:y>
    </cdr:to>
    <cdr:sp macro="" textlink="">
      <cdr:nvSpPr>
        <cdr:cNvPr id="38" name="TextBox 12"/>
        <cdr:cNvSpPr txBox="1"/>
      </cdr:nvSpPr>
      <cdr:spPr>
        <a:xfrm xmlns:a="http://schemas.openxmlformats.org/drawingml/2006/main">
          <a:off x="95117" y="220761"/>
          <a:ext cx="453354" cy="43646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0.86115</cdr:x>
      <cdr:y>0.65957</cdr:y>
    </cdr:from>
    <cdr:to>
      <cdr:x>1</cdr:x>
      <cdr:y>1</cdr:y>
    </cdr:to>
    <cdr:sp macro="" textlink="">
      <cdr:nvSpPr>
        <cdr:cNvPr id="39" name="TextBox 11"/>
        <cdr:cNvSpPr txBox="1"/>
      </cdr:nvSpPr>
      <cdr:spPr>
        <a:xfrm xmlns:a="http://schemas.openxmlformats.org/drawingml/2006/main">
          <a:off x="5553075" y="2486024"/>
          <a:ext cx="89535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0.94017</cdr:x>
      <cdr:y>0.91489</cdr:y>
    </cdr:from>
    <cdr:to>
      <cdr:x>1</cdr:x>
      <cdr:y>1</cdr:y>
    </cdr:to>
    <cdr:sp macro="" textlink="">
      <cdr:nvSpPr>
        <cdr:cNvPr id="40" name="TextBox 13"/>
        <cdr:cNvSpPr txBox="1"/>
      </cdr:nvSpPr>
      <cdr:spPr>
        <a:xfrm xmlns:a="http://schemas.openxmlformats.org/drawingml/2006/main">
          <a:off x="5466521" y="2265725"/>
          <a:ext cx="347869" cy="2107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0.45472</cdr:x>
      <cdr:y>0.05409</cdr:y>
    </cdr:from>
    <cdr:to>
      <cdr:x>0.62679</cdr:x>
      <cdr:y>0.38743</cdr:y>
    </cdr:to>
    <cdr:sp macro="" textlink="">
      <cdr:nvSpPr>
        <cdr:cNvPr id="41" name="TextBox 1"/>
        <cdr:cNvSpPr txBox="1"/>
      </cdr:nvSpPr>
      <cdr:spPr>
        <a:xfrm xmlns:a="http://schemas.openxmlformats.org/drawingml/2006/main">
          <a:off x="2416342" y="14839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0.46981</cdr:x>
      <cdr:y>0.07968</cdr:y>
    </cdr:from>
    <cdr:to>
      <cdr:x>0.64189</cdr:x>
      <cdr:y>0.41301</cdr:y>
    </cdr:to>
    <cdr:sp macro="" textlink="">
      <cdr:nvSpPr>
        <cdr:cNvPr id="42" name="TextBox 2"/>
        <cdr:cNvSpPr txBox="1"/>
      </cdr:nvSpPr>
      <cdr:spPr>
        <a:xfrm xmlns:a="http://schemas.openxmlformats.org/drawingml/2006/main">
          <a:off x="2496552" y="21857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</cdr:x>
      <cdr:y>0.09064</cdr:y>
    </cdr:from>
    <cdr:to>
      <cdr:x>0.57208</cdr:x>
      <cdr:y>0.42398</cdr:y>
    </cdr:to>
    <cdr:sp macro="" textlink="">
      <cdr:nvSpPr>
        <cdr:cNvPr id="43" name="TextBox 3"/>
        <cdr:cNvSpPr txBox="1"/>
      </cdr:nvSpPr>
      <cdr:spPr>
        <a:xfrm xmlns:a="http://schemas.openxmlformats.org/drawingml/2006/main">
          <a:off x="2125579" y="24865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0.69456</cdr:x>
      <cdr:y>0.10892</cdr:y>
    </cdr:from>
    <cdr:to>
      <cdr:x>0.87585</cdr:x>
      <cdr:y>0.70325</cdr:y>
    </cdr:to>
    <cdr:sp macro="" textlink="">
      <cdr:nvSpPr>
        <cdr:cNvPr id="44" name="TextBox 4"/>
        <cdr:cNvSpPr txBox="1"/>
      </cdr:nvSpPr>
      <cdr:spPr>
        <a:xfrm xmlns:a="http://schemas.openxmlformats.org/drawingml/2006/main">
          <a:off x="3328739" y="268648"/>
          <a:ext cx="868841" cy="14659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0.39811</cdr:x>
      <cdr:y>0.06392</cdr:y>
    </cdr:from>
    <cdr:to>
      <cdr:x>0.57019</cdr:x>
      <cdr:y>0.3174</cdr:y>
    </cdr:to>
    <cdr:sp macro="" textlink="">
      <cdr:nvSpPr>
        <cdr:cNvPr id="45" name="TextBox 5"/>
        <cdr:cNvSpPr txBox="1"/>
      </cdr:nvSpPr>
      <cdr:spPr>
        <a:xfrm xmlns:a="http://schemas.openxmlformats.org/drawingml/2006/main">
          <a:off x="2115552" y="23060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0.46415</cdr:x>
      <cdr:y>0.1473</cdr:y>
    </cdr:from>
    <cdr:to>
      <cdr:x>0.63623</cdr:x>
      <cdr:y>0.40078</cdr:y>
    </cdr:to>
    <cdr:sp macro="" textlink="">
      <cdr:nvSpPr>
        <cdr:cNvPr id="46" name="TextBox 6"/>
        <cdr:cNvSpPr txBox="1"/>
      </cdr:nvSpPr>
      <cdr:spPr>
        <a:xfrm xmlns:a="http://schemas.openxmlformats.org/drawingml/2006/main">
          <a:off x="2466473" y="53139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0.49811</cdr:x>
      <cdr:y>0.0945</cdr:y>
    </cdr:from>
    <cdr:to>
      <cdr:x>0.67019</cdr:x>
      <cdr:y>0.34797</cdr:y>
    </cdr:to>
    <cdr:sp macro="" textlink="">
      <cdr:nvSpPr>
        <cdr:cNvPr id="47" name="TextBox 7"/>
        <cdr:cNvSpPr txBox="1"/>
      </cdr:nvSpPr>
      <cdr:spPr>
        <a:xfrm xmlns:a="http://schemas.openxmlformats.org/drawingml/2006/main">
          <a:off x="2646947" y="34089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0.51132</cdr:x>
      <cdr:y>0.07504</cdr:y>
    </cdr:from>
    <cdr:to>
      <cdr:x>0.6834</cdr:x>
      <cdr:y>0.32852</cdr:y>
    </cdr:to>
    <cdr:sp macro="" textlink="">
      <cdr:nvSpPr>
        <cdr:cNvPr id="48" name="TextBox 8"/>
        <cdr:cNvSpPr txBox="1"/>
      </cdr:nvSpPr>
      <cdr:spPr>
        <a:xfrm xmlns:a="http://schemas.openxmlformats.org/drawingml/2006/main">
          <a:off x="2717131" y="27071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0.49245</cdr:x>
      <cdr:y>0.13341</cdr:y>
    </cdr:from>
    <cdr:to>
      <cdr:x>0.66453</cdr:x>
      <cdr:y>0.38688</cdr:y>
    </cdr:to>
    <cdr:sp macro="" textlink="">
      <cdr:nvSpPr>
        <cdr:cNvPr id="49" name="TextBox 9"/>
        <cdr:cNvSpPr txBox="1"/>
      </cdr:nvSpPr>
      <cdr:spPr>
        <a:xfrm xmlns:a="http://schemas.openxmlformats.org/drawingml/2006/main">
          <a:off x="2616868" y="481263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0.84731</cdr:x>
      <cdr:y>0.91529</cdr:y>
    </cdr:from>
    <cdr:to>
      <cdr:x>0.92851</cdr:x>
      <cdr:y>1</cdr:y>
    </cdr:to>
    <cdr:sp macro="" textlink="">
      <cdr:nvSpPr>
        <cdr:cNvPr id="50" name="TextBox 10"/>
        <cdr:cNvSpPr txBox="1"/>
      </cdr:nvSpPr>
      <cdr:spPr>
        <a:xfrm xmlns:a="http://schemas.openxmlformats.org/drawingml/2006/main" rot="10800000" flipH="1" flipV="1">
          <a:off x="5901243" y="3312892"/>
          <a:ext cx="565532" cy="30660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r"/>
          <a:r>
            <a:rPr lang="ar-IQ" sz="1100"/>
            <a:t>المحافظة</a:t>
          </a:r>
          <a:endParaRPr lang="en-GB" sz="1100"/>
        </a:p>
      </cdr:txBody>
    </cdr:sp>
  </cdr:relSizeAnchor>
  <cdr:relSizeAnchor xmlns:cdr="http://schemas.openxmlformats.org/drawingml/2006/chartDrawing">
    <cdr:from>
      <cdr:x>0.01975</cdr:x>
      <cdr:y>0.02355</cdr:y>
    </cdr:from>
    <cdr:to>
      <cdr:x>0.07316</cdr:x>
      <cdr:y>0.09636</cdr:y>
    </cdr:to>
    <cdr:sp macro="" textlink="">
      <cdr:nvSpPr>
        <cdr:cNvPr id="51" name="TextBox 12"/>
        <cdr:cNvSpPr txBox="1"/>
      </cdr:nvSpPr>
      <cdr:spPr>
        <a:xfrm xmlns:a="http://schemas.openxmlformats.org/drawingml/2006/main">
          <a:off x="144780" y="83820"/>
          <a:ext cx="391515" cy="2590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b"/>
        <a:lstStyle xmlns:a="http://schemas.openxmlformats.org/drawingml/2006/main"/>
        <a:p xmlns:a="http://schemas.openxmlformats.org/drawingml/2006/main">
          <a:pPr algn="ctr"/>
          <a:r>
            <a:rPr lang="ar-IQ" sz="1100"/>
            <a:t>العدد</a:t>
          </a:r>
          <a:endParaRPr lang="en-GB" sz="1100"/>
        </a:p>
      </cdr:txBody>
    </cdr:sp>
  </cdr:relSizeAnchor>
  <cdr:relSizeAnchor xmlns:cdr="http://schemas.openxmlformats.org/drawingml/2006/chartDrawing">
    <cdr:from>
      <cdr:x>0.86115</cdr:x>
      <cdr:y>0.65957</cdr:y>
    </cdr:from>
    <cdr:to>
      <cdr:x>1</cdr:x>
      <cdr:y>1</cdr:y>
    </cdr:to>
    <cdr:sp macro="" textlink="">
      <cdr:nvSpPr>
        <cdr:cNvPr id="52" name="TextBox 11"/>
        <cdr:cNvSpPr txBox="1"/>
      </cdr:nvSpPr>
      <cdr:spPr>
        <a:xfrm xmlns:a="http://schemas.openxmlformats.org/drawingml/2006/main">
          <a:off x="5553075" y="2486024"/>
          <a:ext cx="89535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0.5698</cdr:x>
      <cdr:y>0.91489</cdr:y>
    </cdr:from>
    <cdr:to>
      <cdr:x>1</cdr:x>
      <cdr:y>1</cdr:y>
    </cdr:to>
    <cdr:sp macro="" textlink="">
      <cdr:nvSpPr>
        <cdr:cNvPr id="53" name="TextBox 13"/>
        <cdr:cNvSpPr txBox="1"/>
      </cdr:nvSpPr>
      <cdr:spPr>
        <a:xfrm xmlns:a="http://schemas.openxmlformats.org/drawingml/2006/main">
          <a:off x="3313044" y="2265725"/>
          <a:ext cx="2501347" cy="2107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32847</xdr:colOff>
      <xdr:row>23</xdr:row>
      <xdr:rowOff>76639</xdr:rowOff>
    </xdr:from>
    <xdr:to>
      <xdr:col>3</xdr:col>
      <xdr:colOff>613106</xdr:colOff>
      <xdr:row>26</xdr:row>
      <xdr:rowOff>153277</xdr:rowOff>
    </xdr:to>
    <xdr:sp macro="" textlink="">
      <xdr:nvSpPr>
        <xdr:cNvPr id="2" name="TextBox 2"/>
        <xdr:cNvSpPr txBox="1"/>
      </xdr:nvSpPr>
      <xdr:spPr>
        <a:xfrm>
          <a:off x="10044889826" y="6152932"/>
          <a:ext cx="3218793" cy="7006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200" b="1" baseline="0"/>
            <a:t>                                                                                                                                                                                                                                            </a:t>
          </a:r>
          <a:endParaRPr lang="en-US" sz="1200" b="1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1711</xdr:colOff>
      <xdr:row>22</xdr:row>
      <xdr:rowOff>85726</xdr:rowOff>
    </xdr:from>
    <xdr:to>
      <xdr:col>4</xdr:col>
      <xdr:colOff>291102</xdr:colOff>
      <xdr:row>23</xdr:row>
      <xdr:rowOff>104775</xdr:rowOff>
    </xdr:to>
    <xdr:sp macro="" textlink="">
      <xdr:nvSpPr>
        <xdr:cNvPr id="2" name="TextBox 1"/>
        <xdr:cNvSpPr txBox="1"/>
      </xdr:nvSpPr>
      <xdr:spPr>
        <a:xfrm>
          <a:off x="10239319348" y="5359793"/>
          <a:ext cx="2669570" cy="29302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SA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endParaRPr lang="en-US" sz="1200">
            <a:effectLst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319891</xdr:colOff>
      <xdr:row>26</xdr:row>
      <xdr:rowOff>192642</xdr:rowOff>
    </xdr:from>
    <xdr:to>
      <xdr:col>3</xdr:col>
      <xdr:colOff>781262</xdr:colOff>
      <xdr:row>28</xdr:row>
      <xdr:rowOff>32107</xdr:rowOff>
    </xdr:to>
    <xdr:sp macro="" textlink="">
      <xdr:nvSpPr>
        <xdr:cNvPr id="2" name="TextBox 1"/>
        <xdr:cNvSpPr txBox="1"/>
      </xdr:nvSpPr>
      <xdr:spPr>
        <a:xfrm>
          <a:off x="9993961771" y="3660170"/>
          <a:ext cx="3083422" cy="2675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1"/>
          <a:r>
            <a:rPr lang="ar-IQ" b="1">
              <a:effectLst/>
            </a:rPr>
            <a:t>- تم حذف الجداول الصفرية الوزارات المتبقية</a:t>
          </a:r>
          <a:endParaRPr lang="en-US" b="1">
            <a:effectLst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33227</xdr:colOff>
      <xdr:row>23</xdr:row>
      <xdr:rowOff>22151</xdr:rowOff>
    </xdr:from>
    <xdr:ext cx="553779" cy="386392"/>
    <xdr:sp macro="" textlink="">
      <xdr:nvSpPr>
        <xdr:cNvPr id="2" name="TextBox 1"/>
        <xdr:cNvSpPr txBox="1"/>
      </xdr:nvSpPr>
      <xdr:spPr>
        <a:xfrm>
          <a:off x="9979940581" y="4574215"/>
          <a:ext cx="553779" cy="3863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r" rtl="1"/>
          <a:endParaRPr lang="en-GB" sz="1100"/>
        </a:p>
      </xdr:txBody>
    </xdr:sp>
    <xdr:clientData/>
  </xdr:oneCellAnchor>
  <xdr:oneCellAnchor>
    <xdr:from>
      <xdr:col>1</xdr:col>
      <xdr:colOff>199359</xdr:colOff>
      <xdr:row>21</xdr:row>
      <xdr:rowOff>1</xdr:rowOff>
    </xdr:from>
    <xdr:ext cx="4341628" cy="386392"/>
    <xdr:sp macro="" textlink="">
      <xdr:nvSpPr>
        <xdr:cNvPr id="4" name="TextBox 3"/>
        <xdr:cNvSpPr txBox="1"/>
      </xdr:nvSpPr>
      <xdr:spPr>
        <a:xfrm>
          <a:off x="9976197036" y="3854303"/>
          <a:ext cx="4341628" cy="3863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r" rtl="1"/>
          <a:endParaRPr lang="en-GB" sz="1100"/>
        </a:p>
      </xdr:txBody>
    </xdr:sp>
    <xdr:clientData/>
  </xdr:oneCellAnchor>
  <xdr:oneCellAnchor>
    <xdr:from>
      <xdr:col>1</xdr:col>
      <xdr:colOff>199362</xdr:colOff>
      <xdr:row>21</xdr:row>
      <xdr:rowOff>37657</xdr:rowOff>
    </xdr:from>
    <xdr:ext cx="3052428" cy="139552"/>
    <xdr:sp macro="" textlink="">
      <xdr:nvSpPr>
        <xdr:cNvPr id="5" name="TextBox 4"/>
        <xdr:cNvSpPr txBox="1"/>
      </xdr:nvSpPr>
      <xdr:spPr>
        <a:xfrm>
          <a:off x="10303320977" y="4760285"/>
          <a:ext cx="3052428" cy="1395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 rtl="1"/>
          <a:endParaRPr lang="en-GB" sz="1100"/>
        </a:p>
      </xdr:txBody>
    </xdr:sp>
    <xdr:clientData/>
  </xdr:oneCellAnchor>
  <xdr:oneCellAnchor>
    <xdr:from>
      <xdr:col>5</xdr:col>
      <xdr:colOff>33227</xdr:colOff>
      <xdr:row>23</xdr:row>
      <xdr:rowOff>22151</xdr:rowOff>
    </xdr:from>
    <xdr:ext cx="553779" cy="386392"/>
    <xdr:sp macro="" textlink="">
      <xdr:nvSpPr>
        <xdr:cNvPr id="6" name="TextBox 5"/>
        <xdr:cNvSpPr txBox="1"/>
      </xdr:nvSpPr>
      <xdr:spPr>
        <a:xfrm>
          <a:off x="9979940581" y="4574215"/>
          <a:ext cx="553779" cy="3863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r" rtl="1"/>
          <a:endParaRPr lang="en-GB" sz="1100"/>
        </a:p>
      </xdr:txBody>
    </xdr:sp>
    <xdr:clientData/>
  </xdr:oneCellAnchor>
  <xdr:oneCellAnchor>
    <xdr:from>
      <xdr:col>6</xdr:col>
      <xdr:colOff>33227</xdr:colOff>
      <xdr:row>23</xdr:row>
      <xdr:rowOff>22151</xdr:rowOff>
    </xdr:from>
    <xdr:ext cx="553779" cy="386392"/>
    <xdr:sp macro="" textlink="">
      <xdr:nvSpPr>
        <xdr:cNvPr id="7" name="TextBox 6"/>
        <xdr:cNvSpPr txBox="1"/>
      </xdr:nvSpPr>
      <xdr:spPr>
        <a:xfrm>
          <a:off x="9979940581" y="4574215"/>
          <a:ext cx="553779" cy="3863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r" rtl="1"/>
          <a:endParaRPr lang="en-GB" sz="1100"/>
        </a:p>
      </xdr:txBody>
    </xdr:sp>
    <xdr:clientData/>
  </xdr:oneCellAnchor>
  <xdr:oneCellAnchor>
    <xdr:from>
      <xdr:col>7</xdr:col>
      <xdr:colOff>33227</xdr:colOff>
      <xdr:row>23</xdr:row>
      <xdr:rowOff>22151</xdr:rowOff>
    </xdr:from>
    <xdr:ext cx="553779" cy="386392"/>
    <xdr:sp macro="" textlink="">
      <xdr:nvSpPr>
        <xdr:cNvPr id="8" name="TextBox 7"/>
        <xdr:cNvSpPr txBox="1"/>
      </xdr:nvSpPr>
      <xdr:spPr>
        <a:xfrm>
          <a:off x="9979940581" y="4574215"/>
          <a:ext cx="553779" cy="3863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r" rtl="1"/>
          <a:endParaRPr lang="en-GB" sz="1100"/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20</xdr:row>
      <xdr:rowOff>47623</xdr:rowOff>
    </xdr:from>
    <xdr:to>
      <xdr:col>4</xdr:col>
      <xdr:colOff>419100</xdr:colOff>
      <xdr:row>21</xdr:row>
      <xdr:rowOff>47625</xdr:rowOff>
    </xdr:to>
    <xdr:sp macro="" textlink="">
      <xdr:nvSpPr>
        <xdr:cNvPr id="2" name="TextBox 1"/>
        <xdr:cNvSpPr txBox="1"/>
      </xdr:nvSpPr>
      <xdr:spPr>
        <a:xfrm>
          <a:off x="9986192880" y="4733923"/>
          <a:ext cx="2815590" cy="4267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S71"/>
  <sheetViews>
    <sheetView rightToLeft="1" showWhiteSpace="0" view="pageLayout" topLeftCell="A7" zoomScaleNormal="100" zoomScaleSheetLayoutView="95" workbookViewId="0">
      <selection activeCell="J3" sqref="J3"/>
    </sheetView>
  </sheetViews>
  <sheetFormatPr defaultRowHeight="13.2"/>
  <cols>
    <col min="1" max="1" width="3.33203125" customWidth="1"/>
    <col min="2" max="2" width="10.109375" customWidth="1"/>
    <col min="3" max="3" width="9.88671875" customWidth="1"/>
    <col min="4" max="4" width="12.88671875" customWidth="1"/>
    <col min="5" max="5" width="2.88671875" hidden="1" customWidth="1"/>
    <col min="6" max="6" width="10.44140625" customWidth="1"/>
    <col min="7" max="7" width="17.33203125" customWidth="1"/>
    <col min="8" max="8" width="12.44140625" customWidth="1"/>
    <col min="9" max="9" width="11.109375" customWidth="1"/>
    <col min="10" max="10" width="104.33203125" customWidth="1"/>
    <col min="11" max="11" width="35.44140625" customWidth="1"/>
    <col min="12" max="12" width="27.88671875" customWidth="1"/>
    <col min="13" max="14" width="9.109375" customWidth="1"/>
    <col min="15" max="15" width="15.33203125" customWidth="1"/>
    <col min="16" max="16" width="9.109375" customWidth="1"/>
    <col min="17" max="17" width="16.88671875" customWidth="1"/>
    <col min="19" max="19" width="18" customWidth="1"/>
  </cols>
  <sheetData>
    <row r="2" spans="1:15" ht="18" customHeight="1">
      <c r="J2" s="15"/>
    </row>
    <row r="3" spans="1:15" ht="15.75" customHeight="1">
      <c r="B3" s="492" t="s">
        <v>205</v>
      </c>
      <c r="C3" s="492"/>
      <c r="D3" s="492"/>
      <c r="E3" s="492"/>
      <c r="F3" s="492"/>
      <c r="G3" s="492"/>
      <c r="H3" s="492"/>
      <c r="I3" s="492"/>
    </row>
    <row r="4" spans="1:15" ht="14.4" thickBot="1">
      <c r="B4" s="7" t="s">
        <v>35</v>
      </c>
      <c r="C4" s="16"/>
      <c r="D4" s="16"/>
      <c r="E4" s="16"/>
      <c r="F4" s="16"/>
      <c r="G4" s="16"/>
      <c r="H4" s="496" t="s">
        <v>25</v>
      </c>
      <c r="I4" s="496"/>
    </row>
    <row r="5" spans="1:15" s="429" customFormat="1" ht="15.75" customHeight="1" thickTop="1" thickBot="1">
      <c r="A5" s="488"/>
      <c r="B5" s="489"/>
      <c r="C5" s="493" t="s">
        <v>14</v>
      </c>
      <c r="D5" s="493"/>
      <c r="E5" s="436"/>
      <c r="F5" s="493" t="s">
        <v>15</v>
      </c>
      <c r="G5" s="493"/>
      <c r="H5" s="493" t="s">
        <v>211</v>
      </c>
      <c r="I5" s="493"/>
    </row>
    <row r="6" spans="1:15" ht="19.5" customHeight="1" thickBot="1">
      <c r="B6" s="13" t="s">
        <v>36</v>
      </c>
      <c r="C6" s="316" t="s">
        <v>8</v>
      </c>
      <c r="D6" s="317" t="s">
        <v>9</v>
      </c>
      <c r="E6" s="317"/>
      <c r="F6" s="317" t="s">
        <v>8</v>
      </c>
      <c r="G6" s="317" t="s">
        <v>9</v>
      </c>
      <c r="H6" s="317" t="s">
        <v>8</v>
      </c>
      <c r="I6" s="317" t="s">
        <v>9</v>
      </c>
      <c r="K6" s="200" t="s">
        <v>101</v>
      </c>
      <c r="N6" t="s">
        <v>120</v>
      </c>
      <c r="O6" t="s">
        <v>121</v>
      </c>
    </row>
    <row r="7" spans="1:15" ht="18.75" customHeight="1">
      <c r="A7" s="5"/>
      <c r="B7" s="430">
        <v>2011</v>
      </c>
      <c r="C7" s="17">
        <v>1380</v>
      </c>
      <c r="D7" s="17">
        <f>1704764986/1000</f>
        <v>1704764.986</v>
      </c>
      <c r="E7" s="17"/>
      <c r="F7" s="17">
        <v>1644</v>
      </c>
      <c r="G7" s="17">
        <f>2434349175/1000</f>
        <v>2434349.1749999998</v>
      </c>
      <c r="H7" s="17">
        <f>SUM(C7+F7)</f>
        <v>3024</v>
      </c>
      <c r="I7" s="17">
        <f>SUM(D7+G7)</f>
        <v>4139114.1609999998</v>
      </c>
      <c r="J7" s="5"/>
      <c r="M7" s="121">
        <v>2011</v>
      </c>
      <c r="N7" s="9">
        <v>1380</v>
      </c>
      <c r="O7" s="9">
        <v>1644</v>
      </c>
    </row>
    <row r="8" spans="1:15" ht="15" customHeight="1">
      <c r="B8" s="430">
        <v>2012</v>
      </c>
      <c r="C8" s="17">
        <v>1265</v>
      </c>
      <c r="D8" s="17">
        <f>2841064107/1000</f>
        <v>2841064.1069999998</v>
      </c>
      <c r="E8" s="17"/>
      <c r="F8" s="17">
        <v>1570</v>
      </c>
      <c r="G8" s="17">
        <f>4433164471/1000</f>
        <v>4433164.4709999999</v>
      </c>
      <c r="H8" s="17">
        <f>SUM(C8+F8)</f>
        <v>2835</v>
      </c>
      <c r="I8" s="17">
        <f>D8+G8</f>
        <v>7274228.5779999997</v>
      </c>
      <c r="M8" s="121">
        <v>2012</v>
      </c>
      <c r="N8" s="122">
        <v>1265</v>
      </c>
      <c r="O8" s="122">
        <v>1570</v>
      </c>
    </row>
    <row r="9" spans="1:15" ht="15.75" customHeight="1">
      <c r="A9" s="5"/>
      <c r="B9" s="430">
        <v>2013</v>
      </c>
      <c r="C9" s="17">
        <v>1919</v>
      </c>
      <c r="D9" s="17">
        <f>5303214383/1000</f>
        <v>5303214.3830000004</v>
      </c>
      <c r="E9" s="17"/>
      <c r="F9" s="17">
        <v>1959</v>
      </c>
      <c r="G9" s="17">
        <f>5580625176/1000</f>
        <v>5580625.176</v>
      </c>
      <c r="H9" s="17">
        <f>SUM(C9+F9)</f>
        <v>3878</v>
      </c>
      <c r="I9" s="17">
        <f>D9+G9</f>
        <v>10883839.559</v>
      </c>
      <c r="J9" s="5"/>
      <c r="M9" s="121">
        <v>2013</v>
      </c>
      <c r="N9" s="9">
        <v>1919</v>
      </c>
      <c r="O9" s="9">
        <v>1959</v>
      </c>
    </row>
    <row r="10" spans="1:15" ht="18.75" customHeight="1">
      <c r="B10" s="430">
        <v>2014</v>
      </c>
      <c r="C10" s="17">
        <v>1073</v>
      </c>
      <c r="D10" s="17">
        <v>2312900</v>
      </c>
      <c r="E10" s="17"/>
      <c r="F10" s="17">
        <v>1073</v>
      </c>
      <c r="G10" s="17">
        <v>2115355</v>
      </c>
      <c r="H10" s="17">
        <v>2146</v>
      </c>
      <c r="I10" s="17">
        <f>D10+G10</f>
        <v>4428255</v>
      </c>
      <c r="M10" s="121">
        <v>2014</v>
      </c>
      <c r="N10" s="17">
        <v>1073</v>
      </c>
      <c r="O10" s="17">
        <v>1073</v>
      </c>
    </row>
    <row r="11" spans="1:15" ht="16.5" customHeight="1">
      <c r="A11" s="5"/>
      <c r="B11" s="430">
        <v>2015</v>
      </c>
      <c r="C11" s="17">
        <v>406</v>
      </c>
      <c r="D11" s="17">
        <v>1189446</v>
      </c>
      <c r="E11" s="17"/>
      <c r="F11" s="17">
        <v>523</v>
      </c>
      <c r="G11" s="17">
        <v>2170672</v>
      </c>
      <c r="H11" s="17">
        <v>929</v>
      </c>
      <c r="I11" s="17">
        <f>D11+G11</f>
        <v>3360118</v>
      </c>
      <c r="J11" s="379"/>
      <c r="M11" s="121">
        <v>2015</v>
      </c>
      <c r="N11" s="9">
        <v>406</v>
      </c>
      <c r="O11" s="9">
        <v>523</v>
      </c>
    </row>
    <row r="12" spans="1:15" ht="15.75" customHeight="1">
      <c r="A12" s="5"/>
      <c r="B12" s="430">
        <v>2016</v>
      </c>
      <c r="C12" s="17">
        <v>212</v>
      </c>
      <c r="D12" s="17">
        <v>2044788</v>
      </c>
      <c r="E12" s="17"/>
      <c r="F12" s="17">
        <v>299</v>
      </c>
      <c r="G12" s="17">
        <v>1346837</v>
      </c>
      <c r="H12" s="17">
        <v>511</v>
      </c>
      <c r="I12" s="17">
        <f>D12+G12</f>
        <v>3391625</v>
      </c>
      <c r="J12" s="5"/>
      <c r="M12" s="121">
        <v>2016</v>
      </c>
      <c r="N12" s="17">
        <v>212</v>
      </c>
      <c r="O12" s="17">
        <v>299</v>
      </c>
    </row>
    <row r="13" spans="1:15" ht="16.5" customHeight="1">
      <c r="A13" s="5"/>
      <c r="B13" s="430">
        <v>2017</v>
      </c>
      <c r="C13" s="17">
        <v>132</v>
      </c>
      <c r="D13" s="17">
        <v>544047</v>
      </c>
      <c r="E13" s="17"/>
      <c r="F13" s="17">
        <v>191</v>
      </c>
      <c r="G13" s="17">
        <v>1408939</v>
      </c>
      <c r="H13" s="17">
        <v>323</v>
      </c>
      <c r="I13" s="17">
        <v>1952986</v>
      </c>
      <c r="J13" s="5"/>
      <c r="M13" s="121">
        <v>2017</v>
      </c>
      <c r="N13" s="9">
        <v>132</v>
      </c>
      <c r="O13" s="9">
        <v>191</v>
      </c>
    </row>
    <row r="14" spans="1:15" ht="15.75" customHeight="1">
      <c r="B14" s="430">
        <v>2018</v>
      </c>
      <c r="C14" s="17">
        <v>91</v>
      </c>
      <c r="D14" s="17">
        <v>176662</v>
      </c>
      <c r="E14" s="431"/>
      <c r="F14" s="17">
        <v>184</v>
      </c>
      <c r="G14" s="17">
        <v>390403</v>
      </c>
      <c r="H14" s="17">
        <f>C14+F14</f>
        <v>275</v>
      </c>
      <c r="I14" s="17">
        <f>SUM(D14,G14)</f>
        <v>567065</v>
      </c>
      <c r="M14" s="121">
        <v>2018</v>
      </c>
      <c r="N14" s="17">
        <v>91</v>
      </c>
      <c r="O14" s="17">
        <v>184</v>
      </c>
    </row>
    <row r="15" spans="1:15" ht="13.8">
      <c r="A15" s="5"/>
      <c r="B15" s="430">
        <v>2019</v>
      </c>
      <c r="C15" s="17">
        <v>321</v>
      </c>
      <c r="D15" s="17">
        <v>432193</v>
      </c>
      <c r="E15" s="432"/>
      <c r="F15" s="17">
        <v>370</v>
      </c>
      <c r="G15" s="17">
        <v>2359198</v>
      </c>
      <c r="H15" s="17">
        <v>691</v>
      </c>
      <c r="I15" s="17">
        <f>D15+G15</f>
        <v>2791391</v>
      </c>
      <c r="J15" s="5"/>
      <c r="M15" s="188">
        <v>2019</v>
      </c>
      <c r="N15" s="9">
        <v>321</v>
      </c>
      <c r="O15" s="9">
        <v>370</v>
      </c>
    </row>
    <row r="16" spans="1:15" ht="12" customHeight="1">
      <c r="B16" s="430">
        <v>2020</v>
      </c>
      <c r="C16" s="17">
        <v>216</v>
      </c>
      <c r="D16" s="17">
        <v>393912</v>
      </c>
      <c r="E16" s="431"/>
      <c r="F16" s="17">
        <v>335</v>
      </c>
      <c r="G16" s="17">
        <v>1574023</v>
      </c>
      <c r="H16" s="17">
        <v>551</v>
      </c>
      <c r="I16" s="17">
        <v>1967935</v>
      </c>
      <c r="M16" s="188">
        <v>2020</v>
      </c>
      <c r="N16" s="17">
        <v>216</v>
      </c>
      <c r="O16" s="17">
        <v>335</v>
      </c>
    </row>
    <row r="17" spans="2:17" ht="20.25" customHeight="1">
      <c r="B17" s="430">
        <v>2021</v>
      </c>
      <c r="C17" s="17">
        <v>310</v>
      </c>
      <c r="D17" s="17">
        <v>589421</v>
      </c>
      <c r="E17" s="431"/>
      <c r="F17" s="17">
        <v>737</v>
      </c>
      <c r="G17" s="17">
        <v>1968578</v>
      </c>
      <c r="H17" s="17">
        <v>1047</v>
      </c>
      <c r="I17" s="17">
        <v>2557999</v>
      </c>
      <c r="M17" s="188">
        <v>2021</v>
      </c>
      <c r="N17" s="9">
        <v>310</v>
      </c>
      <c r="O17" s="9">
        <v>737</v>
      </c>
    </row>
    <row r="18" spans="2:17" ht="18.75" customHeight="1">
      <c r="B18" s="430">
        <v>2022</v>
      </c>
      <c r="C18" s="17">
        <v>496</v>
      </c>
      <c r="D18" s="17">
        <v>838402</v>
      </c>
      <c r="E18" s="431"/>
      <c r="F18" s="17">
        <v>1153</v>
      </c>
      <c r="G18" s="17">
        <v>3547128</v>
      </c>
      <c r="H18" s="17">
        <v>1649</v>
      </c>
      <c r="I18" s="17">
        <v>4385531</v>
      </c>
      <c r="M18" s="188">
        <v>2022</v>
      </c>
      <c r="N18" s="17">
        <v>496</v>
      </c>
      <c r="O18" s="17">
        <v>1153</v>
      </c>
    </row>
    <row r="19" spans="2:17" ht="13.8">
      <c r="B19" s="433">
        <v>2023</v>
      </c>
      <c r="C19" s="434">
        <v>604</v>
      </c>
      <c r="D19" s="434">
        <v>1320777</v>
      </c>
      <c r="E19" s="435"/>
      <c r="F19" s="434">
        <v>1400</v>
      </c>
      <c r="G19" s="434">
        <v>5896605</v>
      </c>
      <c r="H19" s="434">
        <v>2004</v>
      </c>
      <c r="I19" s="434">
        <v>7217384</v>
      </c>
      <c r="M19" s="188">
        <v>2023</v>
      </c>
      <c r="N19" s="9">
        <v>604</v>
      </c>
      <c r="O19" s="9">
        <v>1400</v>
      </c>
    </row>
    <row r="25" spans="2:17" ht="13.8" thickBot="1">
      <c r="Q25" s="273"/>
    </row>
    <row r="33" spans="2:17">
      <c r="B33" s="5"/>
      <c r="C33" s="5"/>
      <c r="G33" t="s">
        <v>29</v>
      </c>
      <c r="I33" s="5"/>
    </row>
    <row r="34" spans="2:17">
      <c r="B34" s="5"/>
      <c r="C34" s="5"/>
      <c r="D34" s="5"/>
      <c r="E34" s="5"/>
      <c r="F34" s="5"/>
      <c r="G34" s="5"/>
      <c r="H34" s="5"/>
      <c r="I34" s="5"/>
    </row>
    <row r="35" spans="2:17" ht="16.2" thickBot="1">
      <c r="B35" s="5"/>
      <c r="D35" s="141"/>
      <c r="E35" s="143"/>
      <c r="F35" s="144"/>
      <c r="G35" s="5"/>
      <c r="K35" s="242" t="s">
        <v>45</v>
      </c>
      <c r="L35" s="244"/>
      <c r="M35" s="19"/>
    </row>
    <row r="36" spans="2:17" ht="18" customHeight="1" thickTop="1" thickBot="1">
      <c r="B36" s="5"/>
      <c r="C36" s="142"/>
      <c r="E36" s="145"/>
      <c r="F36" s="140"/>
      <c r="G36" s="5"/>
      <c r="K36" s="494" t="s">
        <v>7</v>
      </c>
      <c r="L36" s="490" t="s">
        <v>10</v>
      </c>
      <c r="M36" s="490"/>
      <c r="N36" s="19"/>
      <c r="O36" s="19"/>
      <c r="P36" s="19"/>
      <c r="Q36" s="243" t="s">
        <v>38</v>
      </c>
    </row>
    <row r="37" spans="2:17" ht="16.5" customHeight="1" thickTop="1" thickBot="1">
      <c r="B37" s="5"/>
      <c r="C37" s="142"/>
      <c r="E37" s="145"/>
      <c r="F37" s="140"/>
      <c r="G37" s="5"/>
      <c r="K37" s="495"/>
      <c r="L37" s="184" t="s">
        <v>106</v>
      </c>
      <c r="M37" s="184" t="s">
        <v>9</v>
      </c>
      <c r="N37" s="490" t="s">
        <v>11</v>
      </c>
      <c r="O37" s="490"/>
      <c r="P37" s="491" t="s">
        <v>94</v>
      </c>
      <c r="Q37" s="491"/>
    </row>
    <row r="38" spans="2:17" ht="16.5" customHeight="1" thickBot="1">
      <c r="B38" s="5"/>
      <c r="C38" s="142"/>
      <c r="E38" s="145"/>
      <c r="F38" s="140"/>
      <c r="G38" s="5"/>
      <c r="J38" s="200"/>
      <c r="K38" s="123" t="s">
        <v>72</v>
      </c>
      <c r="L38" s="245">
        <v>37</v>
      </c>
      <c r="M38" s="193">
        <v>7912522</v>
      </c>
      <c r="N38" s="184" t="s">
        <v>107</v>
      </c>
      <c r="O38" s="184" t="s">
        <v>9</v>
      </c>
      <c r="P38" s="184" t="s">
        <v>8</v>
      </c>
      <c r="Q38" s="184" t="s">
        <v>9</v>
      </c>
    </row>
    <row r="39" spans="2:17" ht="15.6">
      <c r="B39" s="5"/>
      <c r="C39" s="142"/>
      <c r="E39" s="145"/>
      <c r="F39" s="140"/>
      <c r="G39" s="5"/>
      <c r="J39" s="200"/>
      <c r="K39" s="202" t="s">
        <v>12</v>
      </c>
      <c r="L39" s="240">
        <v>5</v>
      </c>
      <c r="M39" s="233">
        <v>44335276</v>
      </c>
      <c r="N39" s="245">
        <v>115</v>
      </c>
      <c r="O39" s="199">
        <v>51122625</v>
      </c>
      <c r="P39" s="245">
        <v>135</v>
      </c>
      <c r="Q39" s="194">
        <v>59035147</v>
      </c>
    </row>
    <row r="40" spans="2:17" ht="15.6">
      <c r="B40" s="5"/>
      <c r="C40" s="142"/>
      <c r="E40" s="145"/>
      <c r="F40" s="140"/>
      <c r="G40" s="5"/>
      <c r="K40" s="123" t="s">
        <v>1</v>
      </c>
      <c r="L40" s="245">
        <v>72</v>
      </c>
      <c r="M40" s="193">
        <v>13011526</v>
      </c>
      <c r="N40" s="203">
        <v>17</v>
      </c>
      <c r="O40" s="204">
        <v>31720636</v>
      </c>
      <c r="P40" s="86">
        <v>29</v>
      </c>
      <c r="Q40" s="205">
        <v>76055912</v>
      </c>
    </row>
    <row r="41" spans="2:17" ht="15.6">
      <c r="B41" s="5"/>
      <c r="C41" s="142"/>
      <c r="E41" s="145"/>
      <c r="F41" s="140"/>
      <c r="G41" s="5"/>
      <c r="K41" s="214" t="s">
        <v>59</v>
      </c>
      <c r="L41" s="203">
        <v>32</v>
      </c>
      <c r="M41" s="204">
        <v>78219151</v>
      </c>
      <c r="N41" s="245">
        <v>41</v>
      </c>
      <c r="O41" s="177">
        <v>112628667</v>
      </c>
      <c r="P41" s="245">
        <v>65</v>
      </c>
      <c r="Q41" s="194">
        <v>125640193</v>
      </c>
    </row>
    <row r="42" spans="2:17" ht="15.6">
      <c r="B42" s="5"/>
      <c r="C42" s="142"/>
      <c r="E42" s="140"/>
      <c r="F42" s="5"/>
      <c r="I42" s="5"/>
      <c r="J42" s="232"/>
      <c r="K42" s="245">
        <v>24</v>
      </c>
      <c r="L42" s="193">
        <v>179716575</v>
      </c>
      <c r="M42" s="203">
        <v>34</v>
      </c>
      <c r="N42" s="204">
        <v>120038148</v>
      </c>
      <c r="O42" s="86">
        <v>46</v>
      </c>
      <c r="P42" s="205">
        <v>198257299</v>
      </c>
    </row>
    <row r="43" spans="2:17" ht="15.6">
      <c r="B43" s="5"/>
      <c r="C43" s="142"/>
      <c r="E43" s="140"/>
      <c r="F43" s="5"/>
      <c r="J43" s="232"/>
      <c r="K43" s="203">
        <v>7</v>
      </c>
      <c r="L43" s="204">
        <v>5734063</v>
      </c>
      <c r="M43" s="245">
        <v>31</v>
      </c>
      <c r="N43" s="199">
        <v>43554832</v>
      </c>
      <c r="O43" s="245">
        <v>121</v>
      </c>
      <c r="P43" s="194">
        <v>223271407</v>
      </c>
    </row>
    <row r="44" spans="2:17" ht="15.6">
      <c r="B44" s="5"/>
      <c r="C44" s="142"/>
      <c r="E44" s="140"/>
      <c r="F44" s="5"/>
      <c r="J44" s="232"/>
      <c r="K44" s="245">
        <v>18</v>
      </c>
      <c r="L44" s="193">
        <v>11766765</v>
      </c>
      <c r="M44" s="203">
        <v>12</v>
      </c>
      <c r="N44" s="204">
        <v>18723614</v>
      </c>
      <c r="O44" s="86">
        <v>18</v>
      </c>
      <c r="P44" s="205">
        <v>24457677</v>
      </c>
    </row>
    <row r="45" spans="2:17" ht="15.6">
      <c r="B45" s="5"/>
      <c r="C45" s="142"/>
      <c r="E45" s="140"/>
      <c r="F45" s="5"/>
      <c r="J45" s="232"/>
      <c r="K45" s="203">
        <v>12</v>
      </c>
      <c r="L45" s="204">
        <v>8836079</v>
      </c>
      <c r="M45" s="245">
        <v>20</v>
      </c>
      <c r="N45" s="199">
        <v>24631421</v>
      </c>
      <c r="O45" s="245">
        <v>34</v>
      </c>
      <c r="P45" s="194">
        <v>36398186</v>
      </c>
    </row>
    <row r="46" spans="2:17" ht="15.6">
      <c r="B46" s="5"/>
      <c r="C46" s="142"/>
      <c r="E46" s="140"/>
      <c r="F46" s="5"/>
      <c r="I46" s="5"/>
      <c r="J46" s="232"/>
      <c r="K46" s="245">
        <v>2</v>
      </c>
      <c r="L46" s="245">
        <v>0</v>
      </c>
      <c r="M46" s="203">
        <v>16</v>
      </c>
      <c r="N46" s="204">
        <v>1064935053</v>
      </c>
      <c r="O46" s="86">
        <v>24</v>
      </c>
      <c r="P46" s="205">
        <v>1073771132</v>
      </c>
    </row>
    <row r="47" spans="2:17" ht="15.6">
      <c r="B47" s="5"/>
      <c r="C47" s="142"/>
      <c r="E47" s="140"/>
      <c r="F47" s="5"/>
      <c r="J47" s="232"/>
      <c r="K47" s="203">
        <v>3</v>
      </c>
      <c r="L47" s="204">
        <v>389900</v>
      </c>
      <c r="M47" s="245">
        <v>1</v>
      </c>
      <c r="N47" s="199">
        <v>1486750</v>
      </c>
      <c r="O47" s="245">
        <v>1</v>
      </c>
      <c r="P47" s="194">
        <v>1486750</v>
      </c>
    </row>
    <row r="48" spans="2:17" ht="15.6">
      <c r="B48" s="5"/>
      <c r="C48" s="142"/>
      <c r="E48" s="140"/>
      <c r="F48" s="5"/>
      <c r="J48" s="232"/>
      <c r="K48" s="245">
        <v>11</v>
      </c>
      <c r="L48" s="193">
        <v>6343388</v>
      </c>
      <c r="M48" s="203">
        <v>6</v>
      </c>
      <c r="N48" s="204">
        <v>26018345</v>
      </c>
      <c r="O48" s="86">
        <v>7</v>
      </c>
      <c r="P48" s="205">
        <v>26408245</v>
      </c>
    </row>
    <row r="49" spans="5:19" ht="15.6">
      <c r="E49" s="141"/>
      <c r="F49" s="141"/>
      <c r="G49" s="141"/>
      <c r="H49" s="141"/>
      <c r="I49" s="5"/>
      <c r="J49" s="15"/>
      <c r="M49" s="123" t="s">
        <v>111</v>
      </c>
      <c r="N49" s="245">
        <v>9</v>
      </c>
      <c r="O49" s="193"/>
      <c r="P49" s="245">
        <v>17</v>
      </c>
      <c r="Q49" s="199">
        <v>41381336</v>
      </c>
      <c r="R49" s="245">
        <v>31</v>
      </c>
      <c r="S49" s="194">
        <v>47724724</v>
      </c>
    </row>
    <row r="50" spans="5:19" ht="15.6">
      <c r="F50" s="147"/>
      <c r="M50" s="232" t="s">
        <v>5</v>
      </c>
      <c r="N50" s="98">
        <v>15</v>
      </c>
      <c r="O50" s="233">
        <v>7033343</v>
      </c>
      <c r="P50" s="98">
        <v>7</v>
      </c>
      <c r="Q50" s="86">
        <v>17033183</v>
      </c>
      <c r="R50" s="98">
        <v>13</v>
      </c>
      <c r="S50" s="234">
        <v>24066526</v>
      </c>
    </row>
    <row r="51" spans="5:19" ht="16.2" thickBot="1">
      <c r="M51" s="235" t="s">
        <v>6</v>
      </c>
      <c r="N51" s="236">
        <v>63</v>
      </c>
      <c r="O51" s="224">
        <v>30613460</v>
      </c>
      <c r="P51" s="236">
        <v>18</v>
      </c>
      <c r="Q51" s="224">
        <v>20748970</v>
      </c>
      <c r="R51" s="224">
        <v>27</v>
      </c>
      <c r="S51" s="225">
        <v>51362430</v>
      </c>
    </row>
    <row r="52" spans="5:19" ht="16.2" thickBot="1">
      <c r="M52" s="237" t="s">
        <v>0</v>
      </c>
      <c r="N52" s="90">
        <f>SUM(N38:N51)</f>
        <v>1299388423</v>
      </c>
      <c r="O52" s="238">
        <f>SUM(O38:O51)</f>
        <v>233118982</v>
      </c>
      <c r="P52" s="90">
        <f t="shared" ref="P52:S52" si="0">SUM(P39:P51)</f>
        <v>1584050967</v>
      </c>
      <c r="Q52" s="181">
        <f t="shared" si="0"/>
        <v>339894741</v>
      </c>
      <c r="R52" s="90">
        <f t="shared" si="0"/>
        <v>71</v>
      </c>
      <c r="S52" s="239">
        <f t="shared" si="0"/>
        <v>123153680</v>
      </c>
    </row>
    <row r="53" spans="5:19" ht="14.4" thickTop="1">
      <c r="M53" s="211"/>
      <c r="N53" s="191"/>
      <c r="O53" s="192"/>
      <c r="P53" s="191"/>
      <c r="Q53" s="189"/>
      <c r="R53" s="31"/>
      <c r="S53" s="195"/>
    </row>
    <row r="54" spans="5:19" ht="15.6">
      <c r="M54" s="123"/>
      <c r="N54" s="245"/>
      <c r="O54" s="190"/>
      <c r="P54" s="245"/>
      <c r="Q54" s="78"/>
      <c r="R54" s="245"/>
      <c r="S54" s="194"/>
    </row>
    <row r="55" spans="5:19" ht="13.8">
      <c r="M55" s="176"/>
      <c r="N55" s="191"/>
      <c r="O55" s="192"/>
      <c r="P55" s="191"/>
      <c r="Q55" s="189"/>
      <c r="R55" s="31"/>
      <c r="S55" s="195"/>
    </row>
    <row r="56" spans="5:19" ht="15.6">
      <c r="M56" s="123"/>
      <c r="N56" s="245"/>
      <c r="O56" s="190"/>
      <c r="P56" s="245"/>
      <c r="Q56" s="78"/>
      <c r="R56" s="245"/>
      <c r="S56" s="194"/>
    </row>
    <row r="57" spans="5:19" ht="47.4" thickBot="1">
      <c r="M57" s="176"/>
      <c r="N57" s="184" t="s">
        <v>106</v>
      </c>
      <c r="O57" s="184" t="s">
        <v>107</v>
      </c>
      <c r="P57" s="191"/>
      <c r="Q57" s="189"/>
      <c r="R57" s="31"/>
      <c r="S57" s="195"/>
    </row>
    <row r="58" spans="5:19" ht="15.6">
      <c r="M58" s="123" t="s">
        <v>72</v>
      </c>
      <c r="N58" s="245">
        <v>37</v>
      </c>
      <c r="O58" s="245">
        <v>151</v>
      </c>
      <c r="P58" s="245"/>
      <c r="Q58" s="78"/>
      <c r="R58" s="245"/>
      <c r="S58" s="194"/>
    </row>
    <row r="59" spans="5:19" ht="15.6">
      <c r="M59" s="202" t="s">
        <v>12</v>
      </c>
      <c r="N59" s="240">
        <v>5</v>
      </c>
      <c r="O59" s="203">
        <v>23</v>
      </c>
      <c r="P59" s="191"/>
      <c r="Q59" s="189"/>
      <c r="R59" s="31"/>
      <c r="S59" s="195"/>
    </row>
    <row r="60" spans="5:19" ht="15.6">
      <c r="M60" s="123" t="s">
        <v>1</v>
      </c>
      <c r="N60" s="245">
        <v>72</v>
      </c>
      <c r="O60" s="245">
        <v>75</v>
      </c>
      <c r="P60" s="245"/>
      <c r="Q60" s="78"/>
      <c r="R60" s="245"/>
      <c r="S60" s="194"/>
    </row>
    <row r="61" spans="5:19" ht="15.6">
      <c r="M61" s="214" t="s">
        <v>59</v>
      </c>
      <c r="N61" s="203">
        <v>32</v>
      </c>
      <c r="O61" s="203">
        <v>107</v>
      </c>
      <c r="P61" s="216"/>
      <c r="Q61" s="217"/>
      <c r="R61" s="210"/>
      <c r="S61" s="218"/>
    </row>
    <row r="62" spans="5:19" ht="15.6">
      <c r="M62" s="123" t="s">
        <v>2</v>
      </c>
      <c r="N62" s="245">
        <v>24</v>
      </c>
      <c r="O62" s="245">
        <v>68</v>
      </c>
      <c r="P62" s="219"/>
      <c r="Q62" s="4"/>
      <c r="R62" s="220"/>
      <c r="S62" s="221"/>
    </row>
    <row r="63" spans="5:19" ht="15.6">
      <c r="M63" s="202" t="s">
        <v>3</v>
      </c>
      <c r="N63" s="203">
        <v>7</v>
      </c>
      <c r="O63" s="203">
        <v>34</v>
      </c>
    </row>
    <row r="64" spans="5:19" ht="15.6">
      <c r="M64" s="123" t="s">
        <v>60</v>
      </c>
      <c r="N64" s="245">
        <v>18</v>
      </c>
      <c r="O64" s="245">
        <v>50</v>
      </c>
    </row>
    <row r="65" spans="13:15" ht="15.6">
      <c r="M65" s="202" t="s">
        <v>4</v>
      </c>
      <c r="N65" s="203">
        <v>12</v>
      </c>
      <c r="O65" s="203">
        <v>68</v>
      </c>
    </row>
    <row r="66" spans="13:15" ht="31.2">
      <c r="M66" s="123" t="s">
        <v>61</v>
      </c>
      <c r="N66" s="245">
        <v>2</v>
      </c>
      <c r="O66" s="245">
        <v>5</v>
      </c>
    </row>
    <row r="67" spans="13:15" ht="15.6">
      <c r="M67" s="202" t="s">
        <v>53</v>
      </c>
      <c r="N67" s="203">
        <v>3</v>
      </c>
      <c r="O67" s="203">
        <v>14</v>
      </c>
    </row>
    <row r="68" spans="13:15" ht="15.6">
      <c r="M68" s="123" t="s">
        <v>54</v>
      </c>
      <c r="N68" s="245">
        <v>11</v>
      </c>
      <c r="O68" s="264">
        <v>40</v>
      </c>
    </row>
    <row r="69" spans="13:15" ht="15.6">
      <c r="M69" s="123" t="s">
        <v>111</v>
      </c>
      <c r="N69" s="245">
        <v>9</v>
      </c>
      <c r="O69" s="245">
        <v>35</v>
      </c>
    </row>
    <row r="70" spans="13:15" ht="15.6">
      <c r="M70" s="232" t="s">
        <v>5</v>
      </c>
      <c r="N70" s="98">
        <v>15</v>
      </c>
      <c r="O70" s="98">
        <v>15</v>
      </c>
    </row>
    <row r="71" spans="13:15" ht="16.2" thickBot="1">
      <c r="M71" s="235" t="s">
        <v>6</v>
      </c>
      <c r="N71" s="236">
        <v>63</v>
      </c>
      <c r="O71" s="236">
        <v>52</v>
      </c>
    </row>
  </sheetData>
  <mergeCells count="9">
    <mergeCell ref="L36:M36"/>
    <mergeCell ref="N37:O37"/>
    <mergeCell ref="P37:Q37"/>
    <mergeCell ref="B3:I3"/>
    <mergeCell ref="C5:D5"/>
    <mergeCell ref="F5:G5"/>
    <mergeCell ref="H5:I5"/>
    <mergeCell ref="K36:K37"/>
    <mergeCell ref="H4:I4"/>
  </mergeCells>
  <printOptions horizontalCentered="1" verticalCentered="1"/>
  <pageMargins left="0.31496062992125984" right="0.15748031496062992" top="0.74803149606299213" bottom="0.98425196850393704" header="0.31496062992125984" footer="0.31496062992125984"/>
  <pageSetup paperSize="9" scale="95" orientation="portrait" r:id="rId1"/>
  <headerFooter>
    <oddFooter xml:space="preserve">&amp;C&amp;14 </oddFooter>
  </headerFooter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3"/>
  <sheetViews>
    <sheetView rightToLeft="1" view="pageBreakPreview" zoomScale="95" zoomScaleSheetLayoutView="95" workbookViewId="0">
      <selection activeCell="B2" sqref="B2:C2"/>
    </sheetView>
  </sheetViews>
  <sheetFormatPr defaultRowHeight="21.9" customHeight="1"/>
  <cols>
    <col min="1" max="1" width="0.5546875" customWidth="1"/>
    <col min="2" max="2" width="30" style="83" customWidth="1"/>
    <col min="3" max="3" width="6" customWidth="1"/>
    <col min="4" max="4" width="13.44140625" customWidth="1"/>
    <col min="5" max="5" width="7.21875" customWidth="1"/>
    <col min="6" max="6" width="13.5546875" customWidth="1"/>
    <col min="7" max="7" width="4.88671875" customWidth="1"/>
    <col min="8" max="8" width="12.6640625" customWidth="1"/>
    <col min="9" max="9" width="6.77734375" customWidth="1"/>
    <col min="10" max="10" width="16.21875" customWidth="1"/>
    <col min="11" max="11" width="5.6640625" customWidth="1"/>
    <col min="12" max="12" width="24.21875" customWidth="1"/>
    <col min="13" max="13" width="18.109375" customWidth="1"/>
    <col min="15" max="15" width="10.6640625" bestFit="1" customWidth="1"/>
  </cols>
  <sheetData>
    <row r="1" spans="1:15" ht="21.9" customHeight="1">
      <c r="B1" s="497" t="s">
        <v>198</v>
      </c>
      <c r="C1" s="497"/>
      <c r="D1" s="497"/>
      <c r="E1" s="497"/>
      <c r="F1" s="497"/>
      <c r="G1" s="497"/>
      <c r="H1" s="497"/>
      <c r="I1" s="497"/>
      <c r="J1" s="497"/>
      <c r="K1" s="497"/>
      <c r="L1" s="497"/>
    </row>
    <row r="2" spans="1:15" ht="24.75" customHeight="1" thickBot="1">
      <c r="B2" s="529" t="s">
        <v>41</v>
      </c>
      <c r="C2" s="529"/>
      <c r="D2" s="62"/>
      <c r="E2" s="50"/>
      <c r="F2" s="50"/>
      <c r="G2" s="520" t="s">
        <v>38</v>
      </c>
      <c r="H2" s="520"/>
      <c r="I2" s="520"/>
      <c r="J2" s="520"/>
      <c r="K2" s="520"/>
      <c r="L2" s="520"/>
    </row>
    <row r="3" spans="1:15" ht="39.75" customHeight="1" thickTop="1">
      <c r="B3" s="530" t="s">
        <v>13</v>
      </c>
      <c r="C3" s="510" t="s">
        <v>95</v>
      </c>
      <c r="D3" s="510"/>
      <c r="E3" s="510" t="s">
        <v>91</v>
      </c>
      <c r="F3" s="510"/>
      <c r="G3" s="510" t="s">
        <v>151</v>
      </c>
      <c r="H3" s="510"/>
      <c r="I3" s="515" t="s">
        <v>152</v>
      </c>
      <c r="J3" s="515"/>
      <c r="K3" s="510" t="s">
        <v>48</v>
      </c>
      <c r="L3" s="510"/>
    </row>
    <row r="4" spans="1:15" ht="34.5" customHeight="1" thickBot="1">
      <c r="B4" s="531"/>
      <c r="C4" s="356" t="s">
        <v>8</v>
      </c>
      <c r="D4" s="357" t="s">
        <v>9</v>
      </c>
      <c r="E4" s="357" t="s">
        <v>8</v>
      </c>
      <c r="F4" s="357" t="s">
        <v>9</v>
      </c>
      <c r="G4" s="357" t="s">
        <v>8</v>
      </c>
      <c r="H4" s="357" t="s">
        <v>9</v>
      </c>
      <c r="I4" s="357" t="s">
        <v>8</v>
      </c>
      <c r="J4" s="357" t="s">
        <v>9</v>
      </c>
      <c r="K4" s="357" t="s">
        <v>8</v>
      </c>
      <c r="L4" s="357" t="s">
        <v>9</v>
      </c>
      <c r="M4" s="15"/>
      <c r="N4" s="15"/>
    </row>
    <row r="5" spans="1:15" ht="18" customHeight="1" thickTop="1">
      <c r="B5" s="267" t="s">
        <v>34</v>
      </c>
      <c r="C5" s="99">
        <v>0</v>
      </c>
      <c r="D5" s="99">
        <v>0</v>
      </c>
      <c r="E5" s="99">
        <v>1</v>
      </c>
      <c r="F5" s="99">
        <v>1199180</v>
      </c>
      <c r="G5" s="99">
        <v>1</v>
      </c>
      <c r="H5" s="99">
        <v>110136</v>
      </c>
      <c r="I5" s="99">
        <v>1</v>
      </c>
      <c r="J5" s="99">
        <v>340000</v>
      </c>
      <c r="K5" s="99">
        <v>1</v>
      </c>
      <c r="L5" s="99">
        <v>763035</v>
      </c>
      <c r="M5" s="15"/>
      <c r="N5" s="15"/>
    </row>
    <row r="6" spans="1:15" ht="18" customHeight="1">
      <c r="B6" s="246" t="s">
        <v>16</v>
      </c>
      <c r="C6" s="256">
        <v>5</v>
      </c>
      <c r="D6" s="99">
        <v>19311872</v>
      </c>
      <c r="E6" s="99">
        <v>0</v>
      </c>
      <c r="F6" s="99">
        <v>0</v>
      </c>
      <c r="G6" s="99">
        <v>0</v>
      </c>
      <c r="H6" s="99">
        <v>0</v>
      </c>
      <c r="I6" s="99">
        <v>2</v>
      </c>
      <c r="J6" s="99">
        <v>229467</v>
      </c>
      <c r="K6" s="99">
        <v>3</v>
      </c>
      <c r="L6" s="99">
        <v>3564496</v>
      </c>
      <c r="M6" s="15"/>
      <c r="N6" s="15"/>
      <c r="O6" s="8"/>
    </row>
    <row r="7" spans="1:15" ht="18" customHeight="1">
      <c r="B7" s="267" t="s">
        <v>17</v>
      </c>
      <c r="C7" s="99">
        <v>0</v>
      </c>
      <c r="D7" s="99">
        <v>0</v>
      </c>
      <c r="E7" s="99">
        <v>0</v>
      </c>
      <c r="F7" s="99">
        <v>0</v>
      </c>
      <c r="G7" s="99">
        <v>0</v>
      </c>
      <c r="H7" s="99">
        <v>0</v>
      </c>
      <c r="I7" s="99">
        <v>19</v>
      </c>
      <c r="J7" s="99">
        <v>8870129</v>
      </c>
      <c r="K7" s="99">
        <v>0</v>
      </c>
      <c r="L7" s="99">
        <v>0</v>
      </c>
      <c r="M7" s="15"/>
      <c r="N7" s="15"/>
    </row>
    <row r="8" spans="1:15" ht="18" customHeight="1">
      <c r="B8" s="246" t="s">
        <v>18</v>
      </c>
      <c r="C8" s="256">
        <v>0</v>
      </c>
      <c r="D8" s="99">
        <v>0</v>
      </c>
      <c r="E8" s="99">
        <v>0</v>
      </c>
      <c r="F8" s="99">
        <v>0</v>
      </c>
      <c r="G8" s="99">
        <v>0</v>
      </c>
      <c r="H8" s="99">
        <v>0</v>
      </c>
      <c r="I8" s="99">
        <v>0</v>
      </c>
      <c r="J8" s="99">
        <v>0</v>
      </c>
      <c r="K8" s="99">
        <v>0</v>
      </c>
      <c r="L8" s="99">
        <v>0</v>
      </c>
      <c r="M8" s="15"/>
      <c r="N8" s="15"/>
    </row>
    <row r="9" spans="1:15" ht="18" customHeight="1">
      <c r="B9" s="246" t="s">
        <v>156</v>
      </c>
      <c r="C9" s="256">
        <v>0</v>
      </c>
      <c r="D9" s="99">
        <v>0</v>
      </c>
      <c r="E9" s="99">
        <v>0</v>
      </c>
      <c r="F9" s="99">
        <v>0</v>
      </c>
      <c r="G9" s="99">
        <v>0</v>
      </c>
      <c r="H9" s="99">
        <v>0</v>
      </c>
      <c r="I9" s="99">
        <v>0</v>
      </c>
      <c r="J9" s="99">
        <v>0</v>
      </c>
      <c r="K9" s="99">
        <v>1</v>
      </c>
      <c r="L9" s="99">
        <v>2039000</v>
      </c>
      <c r="M9" s="15"/>
      <c r="N9" s="15"/>
    </row>
    <row r="10" spans="1:15" s="103" customFormat="1" ht="18" customHeight="1">
      <c r="A10" s="15"/>
      <c r="B10" s="246" t="s">
        <v>24</v>
      </c>
      <c r="C10" s="256">
        <v>0</v>
      </c>
      <c r="D10" s="99">
        <v>0</v>
      </c>
      <c r="E10" s="99">
        <v>0</v>
      </c>
      <c r="F10" s="99">
        <v>0</v>
      </c>
      <c r="G10" s="99">
        <v>0</v>
      </c>
      <c r="H10" s="99">
        <v>0</v>
      </c>
      <c r="I10" s="99">
        <v>0</v>
      </c>
      <c r="J10" s="99">
        <v>0</v>
      </c>
      <c r="K10" s="99">
        <v>101</v>
      </c>
      <c r="L10" s="99">
        <v>1481935528</v>
      </c>
      <c r="M10" s="107"/>
      <c r="N10" s="15"/>
    </row>
    <row r="11" spans="1:15" s="103" customFormat="1" ht="18" customHeight="1">
      <c r="A11" s="15"/>
      <c r="B11" s="246" t="s">
        <v>42</v>
      </c>
      <c r="C11" s="256">
        <v>0</v>
      </c>
      <c r="D11" s="99">
        <v>0</v>
      </c>
      <c r="E11" s="99">
        <v>0</v>
      </c>
      <c r="F11" s="99">
        <v>0</v>
      </c>
      <c r="G11" s="99">
        <v>0</v>
      </c>
      <c r="H11" s="99">
        <v>0</v>
      </c>
      <c r="I11" s="99">
        <v>0</v>
      </c>
      <c r="J11" s="99">
        <v>0</v>
      </c>
      <c r="K11" s="99">
        <v>0</v>
      </c>
      <c r="L11" s="99">
        <v>0</v>
      </c>
      <c r="M11" s="15"/>
      <c r="N11" s="15"/>
    </row>
    <row r="12" spans="1:15" s="103" customFormat="1" ht="18" customHeight="1">
      <c r="A12" s="15"/>
      <c r="B12" s="246" t="s">
        <v>19</v>
      </c>
      <c r="C12" s="256">
        <v>0</v>
      </c>
      <c r="D12" s="99">
        <v>0</v>
      </c>
      <c r="E12" s="99">
        <v>0</v>
      </c>
      <c r="F12" s="99">
        <v>0</v>
      </c>
      <c r="G12" s="99">
        <v>0</v>
      </c>
      <c r="H12" s="99">
        <v>0</v>
      </c>
      <c r="I12" s="99">
        <v>1</v>
      </c>
      <c r="J12" s="99">
        <v>581507</v>
      </c>
      <c r="K12" s="99">
        <v>1</v>
      </c>
      <c r="L12" s="99">
        <v>753187</v>
      </c>
      <c r="M12" s="15"/>
      <c r="N12" s="15"/>
    </row>
    <row r="13" spans="1:15" s="103" customFormat="1" ht="18" customHeight="1">
      <c r="A13" s="15"/>
      <c r="B13" s="246" t="s">
        <v>138</v>
      </c>
      <c r="C13" s="256">
        <v>0</v>
      </c>
      <c r="D13" s="99">
        <v>0</v>
      </c>
      <c r="E13" s="99">
        <v>0</v>
      </c>
      <c r="F13" s="99">
        <v>0</v>
      </c>
      <c r="G13" s="99">
        <v>0</v>
      </c>
      <c r="H13" s="99">
        <v>0</v>
      </c>
      <c r="I13" s="99">
        <v>0</v>
      </c>
      <c r="J13" s="99">
        <v>0</v>
      </c>
      <c r="K13" s="99">
        <v>0</v>
      </c>
      <c r="L13" s="99">
        <v>0</v>
      </c>
      <c r="M13" s="15"/>
      <c r="N13" s="15"/>
    </row>
    <row r="14" spans="1:15" s="103" customFormat="1" ht="18" customHeight="1">
      <c r="A14" s="15"/>
      <c r="B14" s="246" t="s">
        <v>139</v>
      </c>
      <c r="C14" s="256">
        <v>0</v>
      </c>
      <c r="D14" s="99">
        <v>0</v>
      </c>
      <c r="E14" s="99">
        <v>0</v>
      </c>
      <c r="F14" s="99">
        <v>0</v>
      </c>
      <c r="G14" s="99">
        <v>0</v>
      </c>
      <c r="H14" s="99">
        <v>0</v>
      </c>
      <c r="I14" s="99">
        <v>0</v>
      </c>
      <c r="J14" s="99">
        <v>0</v>
      </c>
      <c r="K14" s="99">
        <v>0</v>
      </c>
      <c r="L14" s="99">
        <v>0</v>
      </c>
      <c r="M14" s="15"/>
      <c r="N14" s="15"/>
      <c r="O14" s="371"/>
    </row>
    <row r="15" spans="1:15" s="103" customFormat="1" ht="18" customHeight="1">
      <c r="A15" s="15"/>
      <c r="B15" s="246" t="s">
        <v>102</v>
      </c>
      <c r="C15" s="256">
        <v>0</v>
      </c>
      <c r="D15" s="99">
        <v>0</v>
      </c>
      <c r="E15" s="99">
        <v>0</v>
      </c>
      <c r="F15" s="99">
        <v>0</v>
      </c>
      <c r="G15" s="99">
        <v>0</v>
      </c>
      <c r="H15" s="99">
        <v>0</v>
      </c>
      <c r="I15" s="99">
        <v>0</v>
      </c>
      <c r="J15" s="99">
        <v>0</v>
      </c>
      <c r="K15" s="99">
        <v>0</v>
      </c>
      <c r="L15" s="99">
        <v>0</v>
      </c>
      <c r="M15" s="15"/>
      <c r="N15" s="15"/>
    </row>
    <row r="16" spans="1:15" s="103" customFormat="1" ht="18" customHeight="1">
      <c r="A16" s="15"/>
      <c r="B16" s="267" t="s">
        <v>22</v>
      </c>
      <c r="C16" s="256">
        <v>5</v>
      </c>
      <c r="D16" s="99">
        <v>14876767</v>
      </c>
      <c r="E16" s="99">
        <v>5</v>
      </c>
      <c r="F16" s="99">
        <v>16416035</v>
      </c>
      <c r="G16" s="99">
        <v>1</v>
      </c>
      <c r="H16" s="99">
        <v>4995000</v>
      </c>
      <c r="I16" s="99">
        <v>170</v>
      </c>
      <c r="J16" s="99">
        <v>290055037</v>
      </c>
      <c r="K16" s="99">
        <v>548</v>
      </c>
      <c r="L16" s="99">
        <v>2661236954</v>
      </c>
      <c r="M16" s="15"/>
      <c r="N16" s="15"/>
    </row>
    <row r="17" spans="1:16" s="103" customFormat="1" ht="18" customHeight="1">
      <c r="A17" s="15"/>
      <c r="B17" s="246" t="s">
        <v>21</v>
      </c>
      <c r="C17" s="256">
        <v>1</v>
      </c>
      <c r="D17" s="99">
        <v>2081150</v>
      </c>
      <c r="E17" s="99">
        <v>0</v>
      </c>
      <c r="F17" s="99">
        <v>0</v>
      </c>
      <c r="G17" s="99">
        <v>0</v>
      </c>
      <c r="H17" s="99">
        <v>0</v>
      </c>
      <c r="I17" s="99">
        <v>10</v>
      </c>
      <c r="J17" s="99">
        <v>26800122</v>
      </c>
      <c r="K17" s="99">
        <v>17</v>
      </c>
      <c r="L17" s="99">
        <v>55620503</v>
      </c>
      <c r="M17" s="15"/>
      <c r="N17" s="15"/>
    </row>
    <row r="18" spans="1:16" s="103" customFormat="1" ht="17.25" customHeight="1">
      <c r="A18" s="15"/>
      <c r="B18" s="267" t="s">
        <v>134</v>
      </c>
      <c r="C18" s="99">
        <v>0</v>
      </c>
      <c r="D18" s="99">
        <v>0</v>
      </c>
      <c r="E18" s="99">
        <v>0</v>
      </c>
      <c r="F18" s="99">
        <v>0</v>
      </c>
      <c r="G18" s="99">
        <v>0</v>
      </c>
      <c r="H18" s="99">
        <v>0</v>
      </c>
      <c r="I18" s="99">
        <v>0</v>
      </c>
      <c r="J18" s="99">
        <v>0</v>
      </c>
      <c r="K18" s="99">
        <v>0</v>
      </c>
      <c r="L18" s="99">
        <v>0</v>
      </c>
      <c r="M18" s="15"/>
      <c r="N18" s="15"/>
    </row>
    <row r="19" spans="1:16" ht="18" customHeight="1">
      <c r="A19" s="15"/>
      <c r="B19" s="246" t="s">
        <v>132</v>
      </c>
      <c r="C19" s="256">
        <v>0</v>
      </c>
      <c r="D19" s="99">
        <v>0</v>
      </c>
      <c r="E19" s="99">
        <v>0</v>
      </c>
      <c r="F19" s="99">
        <v>0</v>
      </c>
      <c r="G19" s="99">
        <v>0</v>
      </c>
      <c r="H19" s="99">
        <v>0</v>
      </c>
      <c r="I19" s="99">
        <v>0</v>
      </c>
      <c r="J19" s="99">
        <v>0</v>
      </c>
      <c r="K19" s="99">
        <v>0</v>
      </c>
      <c r="L19" s="99">
        <v>0</v>
      </c>
      <c r="M19" s="107"/>
      <c r="N19" s="15"/>
      <c r="O19" s="379"/>
    </row>
    <row r="20" spans="1:16" ht="18" customHeight="1">
      <c r="A20" s="15"/>
      <c r="B20" s="246" t="s">
        <v>55</v>
      </c>
      <c r="C20" s="256">
        <v>0</v>
      </c>
      <c r="D20" s="99">
        <v>0</v>
      </c>
      <c r="E20" s="99">
        <v>0</v>
      </c>
      <c r="F20" s="99">
        <v>0</v>
      </c>
      <c r="G20" s="99">
        <v>0</v>
      </c>
      <c r="H20" s="99">
        <v>0</v>
      </c>
      <c r="I20" s="99">
        <v>0</v>
      </c>
      <c r="J20" s="99">
        <v>0</v>
      </c>
      <c r="K20" s="99">
        <v>0</v>
      </c>
      <c r="L20" s="99">
        <v>0</v>
      </c>
      <c r="M20" s="107"/>
      <c r="N20" s="15"/>
    </row>
    <row r="21" spans="1:16" ht="18" customHeight="1">
      <c r="A21" s="15"/>
      <c r="B21" s="246" t="s">
        <v>158</v>
      </c>
      <c r="C21" s="256">
        <v>0</v>
      </c>
      <c r="D21" s="99">
        <v>0</v>
      </c>
      <c r="E21" s="99">
        <v>0</v>
      </c>
      <c r="F21" s="99">
        <v>0</v>
      </c>
      <c r="G21" s="99">
        <v>0</v>
      </c>
      <c r="H21" s="99">
        <v>0</v>
      </c>
      <c r="I21" s="99">
        <v>0</v>
      </c>
      <c r="J21" s="99">
        <v>0</v>
      </c>
      <c r="K21" s="99">
        <v>1</v>
      </c>
      <c r="L21" s="99">
        <v>346560</v>
      </c>
      <c r="M21" s="107"/>
      <c r="N21" s="15"/>
    </row>
    <row r="22" spans="1:16" ht="18" customHeight="1">
      <c r="A22" s="15"/>
      <c r="B22" s="246" t="s">
        <v>155</v>
      </c>
      <c r="C22" s="256">
        <v>0</v>
      </c>
      <c r="D22" s="99">
        <v>0</v>
      </c>
      <c r="E22" s="99">
        <v>0</v>
      </c>
      <c r="F22" s="99">
        <v>0</v>
      </c>
      <c r="G22" s="99">
        <v>0</v>
      </c>
      <c r="H22" s="99">
        <v>0</v>
      </c>
      <c r="I22" s="99">
        <v>0</v>
      </c>
      <c r="J22" s="99">
        <v>0</v>
      </c>
      <c r="K22" s="99">
        <v>130</v>
      </c>
      <c r="L22" s="99">
        <v>137390709</v>
      </c>
      <c r="M22" s="107"/>
      <c r="N22" s="15"/>
    </row>
    <row r="23" spans="1:16" ht="18" customHeight="1">
      <c r="A23" s="107"/>
      <c r="B23" s="267" t="s">
        <v>23</v>
      </c>
      <c r="C23" s="99">
        <v>0</v>
      </c>
      <c r="D23" s="99">
        <v>0</v>
      </c>
      <c r="E23" s="99">
        <v>0</v>
      </c>
      <c r="F23" s="99">
        <v>0</v>
      </c>
      <c r="G23" s="99">
        <v>0</v>
      </c>
      <c r="H23" s="99">
        <v>0</v>
      </c>
      <c r="I23" s="99">
        <v>20</v>
      </c>
      <c r="J23" s="99">
        <v>18415294</v>
      </c>
      <c r="K23" s="99">
        <v>0</v>
      </c>
      <c r="L23" s="99">
        <v>0</v>
      </c>
      <c r="M23" s="15"/>
      <c r="N23" s="15"/>
    </row>
    <row r="24" spans="1:16" ht="18" customHeight="1" thickBot="1">
      <c r="A24" s="15"/>
      <c r="B24" s="279" t="s">
        <v>189</v>
      </c>
      <c r="C24" s="227">
        <v>0</v>
      </c>
      <c r="D24" s="227">
        <v>0</v>
      </c>
      <c r="E24" s="227">
        <v>0</v>
      </c>
      <c r="F24" s="227">
        <v>0</v>
      </c>
      <c r="G24" s="227">
        <v>0</v>
      </c>
      <c r="H24" s="227">
        <v>0</v>
      </c>
      <c r="I24" s="227">
        <v>0</v>
      </c>
      <c r="J24" s="227">
        <v>0</v>
      </c>
      <c r="K24" s="227">
        <v>0</v>
      </c>
      <c r="L24" s="227">
        <v>0</v>
      </c>
      <c r="M24" s="15"/>
      <c r="N24" s="15"/>
    </row>
    <row r="25" spans="1:16" s="15" customFormat="1" ht="18" customHeight="1" thickBot="1">
      <c r="B25" s="319" t="s">
        <v>0</v>
      </c>
      <c r="C25" s="368">
        <f t="shared" ref="C25:L25" si="0">SUM(C5:C24)</f>
        <v>11</v>
      </c>
      <c r="D25" s="323">
        <f t="shared" si="0"/>
        <v>36269789</v>
      </c>
      <c r="E25" s="323">
        <f t="shared" si="0"/>
        <v>6</v>
      </c>
      <c r="F25" s="323">
        <f t="shared" si="0"/>
        <v>17615215</v>
      </c>
      <c r="G25" s="323">
        <f t="shared" si="0"/>
        <v>2</v>
      </c>
      <c r="H25" s="323">
        <f t="shared" si="0"/>
        <v>5105136</v>
      </c>
      <c r="I25" s="323">
        <f t="shared" si="0"/>
        <v>223</v>
      </c>
      <c r="J25" s="323">
        <f t="shared" si="0"/>
        <v>345291556</v>
      </c>
      <c r="K25" s="323">
        <f t="shared" si="0"/>
        <v>803</v>
      </c>
      <c r="L25" s="323">
        <f t="shared" si="0"/>
        <v>4343649972</v>
      </c>
      <c r="P25" s="380"/>
    </row>
    <row r="26" spans="1:16" ht="18" customHeight="1" thickTop="1">
      <c r="A26" s="15"/>
      <c r="B26" s="18"/>
      <c r="C26" s="18"/>
      <c r="D26" s="18"/>
      <c r="E26" s="4"/>
      <c r="F26" s="4"/>
      <c r="G26" s="4"/>
      <c r="H26" s="4"/>
      <c r="I26" s="4"/>
      <c r="J26" s="4"/>
      <c r="K26" s="4"/>
      <c r="M26" s="15"/>
      <c r="N26" s="15"/>
    </row>
    <row r="27" spans="1:16" s="15" customFormat="1" ht="18" customHeight="1">
      <c r="B27" s="370"/>
      <c r="C27" s="18"/>
      <c r="D27" s="18"/>
      <c r="E27" s="152"/>
      <c r="F27" s="4"/>
      <c r="G27" s="4"/>
      <c r="H27" s="4"/>
      <c r="I27" s="4"/>
      <c r="J27" s="4"/>
      <c r="K27" s="369"/>
      <c r="L27" s="4"/>
    </row>
    <row r="28" spans="1:16" s="15" customFormat="1" ht="18" customHeight="1">
      <c r="B28" s="88"/>
      <c r="C28"/>
      <c r="D28"/>
      <c r="E28"/>
      <c r="F28"/>
      <c r="G28"/>
      <c r="H28"/>
      <c r="I28"/>
      <c r="J28"/>
      <c r="K28"/>
      <c r="L28"/>
    </row>
    <row r="29" spans="1:16" s="103" customFormat="1" ht="18" customHeight="1">
      <c r="A29" s="15"/>
      <c r="B29" s="372" t="s">
        <v>150</v>
      </c>
      <c r="C29"/>
      <c r="D29"/>
      <c r="E29"/>
      <c r="F29"/>
      <c r="G29"/>
      <c r="H29"/>
      <c r="I29"/>
      <c r="J29"/>
      <c r="K29"/>
      <c r="L29"/>
      <c r="M29" s="15"/>
      <c r="N29" s="15"/>
    </row>
    <row r="30" spans="1:16" s="15" customFormat="1" ht="18" customHeight="1">
      <c r="B30" s="88"/>
      <c r="C30"/>
      <c r="D30"/>
      <c r="E30"/>
      <c r="F30"/>
      <c r="G30"/>
      <c r="H30"/>
      <c r="I30"/>
      <c r="J30"/>
      <c r="K30"/>
      <c r="L30"/>
    </row>
    <row r="31" spans="1:16" s="103" customFormat="1" ht="18" customHeight="1">
      <c r="A31" s="15"/>
      <c r="B31" s="83"/>
      <c r="C31"/>
      <c r="D31"/>
      <c r="E31"/>
      <c r="F31"/>
      <c r="G31"/>
      <c r="H31"/>
      <c r="I31"/>
      <c r="J31"/>
      <c r="K31"/>
      <c r="L31"/>
      <c r="M31" s="15"/>
      <c r="N31" s="15"/>
    </row>
    <row r="32" spans="1:16" s="15" customFormat="1" ht="18" customHeight="1">
      <c r="B32" s="83"/>
      <c r="C32"/>
      <c r="D32"/>
      <c r="E32"/>
      <c r="F32"/>
      <c r="G32"/>
      <c r="H32"/>
      <c r="I32"/>
      <c r="J32"/>
      <c r="K32"/>
      <c r="L32"/>
    </row>
    <row r="33" spans="1:18" s="103" customFormat="1" ht="18" customHeight="1">
      <c r="A33" s="15"/>
      <c r="B33" s="83"/>
      <c r="C33"/>
      <c r="D33"/>
      <c r="E33"/>
      <c r="F33"/>
      <c r="G33"/>
      <c r="H33"/>
      <c r="I33"/>
      <c r="J33"/>
      <c r="K33"/>
      <c r="L33"/>
      <c r="M33" s="15"/>
      <c r="N33" s="15"/>
    </row>
    <row r="34" spans="1:18" s="15" customFormat="1" ht="24.75" customHeight="1">
      <c r="A34" s="107"/>
      <c r="B34" s="83"/>
      <c r="C34"/>
      <c r="D34"/>
      <c r="E34"/>
      <c r="F34"/>
      <c r="G34"/>
      <c r="H34"/>
      <c r="I34"/>
      <c r="J34" s="5"/>
      <c r="K34"/>
      <c r="L34"/>
      <c r="N34" s="107"/>
    </row>
    <row r="35" spans="1:18" ht="12" customHeight="1">
      <c r="A35" s="18"/>
      <c r="Q35" s="5"/>
    </row>
    <row r="36" spans="1:18" ht="21.9" customHeight="1">
      <c r="A36" s="4"/>
      <c r="M36" s="5"/>
      <c r="N36" s="5"/>
      <c r="R36" s="5"/>
    </row>
    <row r="37" spans="1:18" ht="3.75" customHeight="1">
      <c r="A37" s="5"/>
      <c r="M37" s="5"/>
      <c r="N37" s="5"/>
    </row>
    <row r="38" spans="1:18" ht="21.75" hidden="1" customHeight="1">
      <c r="A38" s="5"/>
      <c r="M38" s="5"/>
      <c r="N38" s="5"/>
    </row>
    <row r="39" spans="1:18" ht="21.9" customHeight="1">
      <c r="M39" s="5"/>
      <c r="N39" s="5"/>
    </row>
    <row r="40" spans="1:18" ht="21.9" customHeight="1">
      <c r="M40" s="5"/>
      <c r="N40" s="5"/>
    </row>
    <row r="41" spans="1:18" ht="21.9" customHeight="1">
      <c r="M41" s="5"/>
      <c r="N41" s="5"/>
    </row>
    <row r="42" spans="1:18" ht="21.9" customHeight="1">
      <c r="M42" s="5"/>
      <c r="N42" s="5"/>
    </row>
    <row r="43" spans="1:18" ht="21.9" customHeight="1">
      <c r="M43" s="5"/>
      <c r="N43" s="5"/>
    </row>
  </sheetData>
  <mergeCells count="9">
    <mergeCell ref="B1:L1"/>
    <mergeCell ref="B2:C2"/>
    <mergeCell ref="G2:L2"/>
    <mergeCell ref="B3:B4"/>
    <mergeCell ref="C3:D3"/>
    <mergeCell ref="E3:F3"/>
    <mergeCell ref="G3:H3"/>
    <mergeCell ref="I3:J3"/>
    <mergeCell ref="K3:L3"/>
  </mergeCells>
  <printOptions horizontalCentered="1" verticalCentered="1"/>
  <pageMargins left="0.31496062992125984" right="0.15748031496062992" top="0.74803149606299213" bottom="0.74803149606299213" header="0.31496062992125984" footer="0.31496062992125984"/>
  <pageSetup paperSize="9" scale="82" orientation="landscape" r:id="rId1"/>
  <headerFooter>
    <oddFooter>&amp;C&amp;14 14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rightToLeft="1" view="pageBreakPreview" topLeftCell="B1" zoomScale="88" zoomScaleSheetLayoutView="88" workbookViewId="0">
      <selection activeCell="B3" sqref="B3"/>
    </sheetView>
  </sheetViews>
  <sheetFormatPr defaultRowHeight="21.9" customHeight="1"/>
  <cols>
    <col min="1" max="1" width="2.33203125" customWidth="1"/>
    <col min="2" max="2" width="29.44140625" style="66" customWidth="1"/>
    <col min="3" max="3" width="11.33203125" hidden="1" customWidth="1"/>
    <col min="4" max="4" width="8" customWidth="1"/>
    <col min="5" max="5" width="14.5546875" customWidth="1"/>
    <col min="6" max="6" width="8.33203125" customWidth="1"/>
    <col min="7" max="7" width="12.88671875" customWidth="1"/>
    <col min="8" max="8" width="8" customWidth="1"/>
    <col min="9" max="9" width="17.6640625" customWidth="1"/>
    <col min="10" max="10" width="9.109375" customWidth="1"/>
    <col min="11" max="11" width="21" customWidth="1"/>
    <col min="14" max="14" width="12.33203125" bestFit="1" customWidth="1"/>
    <col min="19" max="19" width="12.33203125" bestFit="1" customWidth="1"/>
  </cols>
  <sheetData>
    <row r="1" spans="1:20" ht="17.25" customHeight="1"/>
    <row r="2" spans="1:20" ht="21.9" customHeight="1">
      <c r="B2" s="502" t="s">
        <v>191</v>
      </c>
      <c r="C2" s="502"/>
      <c r="D2" s="502"/>
      <c r="E2" s="502"/>
      <c r="F2" s="502"/>
      <c r="G2" s="502"/>
      <c r="H2" s="502"/>
      <c r="I2" s="502"/>
      <c r="J2" s="502"/>
      <c r="K2" s="502"/>
    </row>
    <row r="3" spans="1:20" ht="18.75" customHeight="1" thickBot="1">
      <c r="B3" s="65" t="s">
        <v>218</v>
      </c>
      <c r="C3" s="19"/>
      <c r="H3" s="533"/>
      <c r="I3" s="533"/>
      <c r="K3" s="130" t="s">
        <v>38</v>
      </c>
    </row>
    <row r="4" spans="1:20" ht="18.75" customHeight="1" thickTop="1">
      <c r="B4" s="523" t="s">
        <v>13</v>
      </c>
      <c r="C4" s="355"/>
      <c r="D4" s="532" t="s">
        <v>73</v>
      </c>
      <c r="E4" s="532"/>
      <c r="F4" s="532" t="s">
        <v>136</v>
      </c>
      <c r="G4" s="532"/>
      <c r="H4" s="532" t="s">
        <v>96</v>
      </c>
      <c r="I4" s="532"/>
      <c r="J4" s="532" t="s">
        <v>64</v>
      </c>
      <c r="K4" s="532"/>
      <c r="T4" t="s">
        <v>29</v>
      </c>
    </row>
    <row r="5" spans="1:20" ht="19.5" customHeight="1" thickBot="1">
      <c r="B5" s="524"/>
      <c r="C5" s="373"/>
      <c r="D5" s="356" t="s">
        <v>8</v>
      </c>
      <c r="E5" s="357" t="s">
        <v>9</v>
      </c>
      <c r="F5" s="357" t="s">
        <v>8</v>
      </c>
      <c r="G5" s="357" t="s">
        <v>9</v>
      </c>
      <c r="H5" s="357" t="s">
        <v>43</v>
      </c>
      <c r="I5" s="357" t="s">
        <v>9</v>
      </c>
      <c r="J5" s="357" t="s">
        <v>43</v>
      </c>
      <c r="K5" s="357" t="s">
        <v>66</v>
      </c>
    </row>
    <row r="6" spans="1:20" ht="18" customHeight="1" thickTop="1">
      <c r="B6" s="266" t="s">
        <v>34</v>
      </c>
      <c r="C6" s="149"/>
      <c r="D6" s="149">
        <v>1</v>
      </c>
      <c r="E6" s="149">
        <v>2083969</v>
      </c>
      <c r="F6" s="149">
        <v>0</v>
      </c>
      <c r="G6" s="149">
        <v>0</v>
      </c>
      <c r="H6" s="149">
        <v>10</v>
      </c>
      <c r="I6" s="149">
        <v>6037613</v>
      </c>
      <c r="J6" s="149">
        <f>'جدول 11'!C5+'جدول 11'!E5+'جدول 11'!G5+'جدول 11'!I5+'جدول 11'!K5+'تابع جدول 11'!D6+'تابع جدول 11'!F6+'تابع جدول 11'!H6</f>
        <v>15</v>
      </c>
      <c r="K6" s="149">
        <f>'جدول 11'!D5+'جدول 11'!F5+'جدول 11'!H5+'جدول 11'!J5+'جدول 11'!L5+'تابع جدول 11'!E6+'تابع جدول 11'!G6+'تابع جدول 11'!I6</f>
        <v>10533933</v>
      </c>
    </row>
    <row r="7" spans="1:20" s="103" customFormat="1" ht="23.25" customHeight="1">
      <c r="A7" s="15"/>
      <c r="B7" s="185" t="s">
        <v>16</v>
      </c>
      <c r="C7" s="253"/>
      <c r="D7" s="254">
        <v>0</v>
      </c>
      <c r="E7" s="149">
        <v>0</v>
      </c>
      <c r="F7" s="149">
        <v>0</v>
      </c>
      <c r="G7" s="149">
        <v>0</v>
      </c>
      <c r="H7" s="149">
        <v>2</v>
      </c>
      <c r="I7" s="149">
        <v>15810195</v>
      </c>
      <c r="J7" s="149">
        <f>'جدول 11'!C6+'جدول 11'!E6+'جدول 11'!G6+'جدول 11'!I6+'جدول 11'!K6+'تابع جدول 11'!D7+'تابع جدول 11'!F7+'تابع جدول 11'!H7</f>
        <v>12</v>
      </c>
      <c r="K7" s="149">
        <f>'جدول 11'!D6+'جدول 11'!F6+'جدول 11'!H6+'جدول 11'!J6+'جدول 11'!L6+'تابع جدول 11'!E7+'تابع جدول 11'!G7+'تابع جدول 11'!I7</f>
        <v>38916030</v>
      </c>
    </row>
    <row r="8" spans="1:20" s="15" customFormat="1" ht="18" customHeight="1">
      <c r="B8" s="266" t="s">
        <v>17</v>
      </c>
      <c r="C8" s="149"/>
      <c r="D8" s="149">
        <v>0</v>
      </c>
      <c r="E8" s="149">
        <v>0</v>
      </c>
      <c r="F8" s="149">
        <v>0</v>
      </c>
      <c r="G8" s="149">
        <v>0</v>
      </c>
      <c r="H8" s="149">
        <v>1</v>
      </c>
      <c r="I8" s="149">
        <v>7655300</v>
      </c>
      <c r="J8" s="149">
        <f>'جدول 11'!C7+'جدول 11'!E7+'جدول 11'!G7+'جدول 11'!I7+'جدول 11'!K7+'تابع جدول 11'!D8+'تابع جدول 11'!F8+'تابع جدول 11'!H8</f>
        <v>20</v>
      </c>
      <c r="K8" s="149">
        <f>'جدول 11'!D7+'جدول 11'!F7+'جدول 11'!H7+'جدول 11'!J7+'جدول 11'!L7+'تابع جدول 11'!E8+'تابع جدول 11'!G8+'تابع جدول 11'!I8</f>
        <v>16525429</v>
      </c>
    </row>
    <row r="9" spans="1:20" s="15" customFormat="1" ht="18" customHeight="1">
      <c r="B9" s="185" t="s">
        <v>18</v>
      </c>
      <c r="C9" s="253"/>
      <c r="D9" s="254">
        <v>0</v>
      </c>
      <c r="E9" s="149">
        <v>0</v>
      </c>
      <c r="F9" s="149">
        <v>0</v>
      </c>
      <c r="G9" s="149">
        <v>0</v>
      </c>
      <c r="H9" s="149">
        <v>5</v>
      </c>
      <c r="I9" s="149">
        <v>6703316</v>
      </c>
      <c r="J9" s="149">
        <f>'جدول 11'!C8+'جدول 11'!E8+'جدول 11'!G8+'جدول 11'!I8+'جدول 11'!K8+'تابع جدول 11'!D9+'تابع جدول 11'!F9+'تابع جدول 11'!H9</f>
        <v>5</v>
      </c>
      <c r="K9" s="149">
        <f>'جدول 11'!D8+'جدول 11'!F8+'جدول 11'!H8+'جدول 11'!J8+'جدول 11'!L8+'تابع جدول 11'!E9+'تابع جدول 11'!G9+'تابع جدول 11'!I9</f>
        <v>6703316</v>
      </c>
    </row>
    <row r="10" spans="1:20" s="15" customFormat="1" ht="18" customHeight="1">
      <c r="B10" s="185" t="s">
        <v>156</v>
      </c>
      <c r="C10" s="253"/>
      <c r="D10" s="254">
        <v>0</v>
      </c>
      <c r="E10" s="149">
        <v>0</v>
      </c>
      <c r="F10" s="149">
        <v>0</v>
      </c>
      <c r="G10" s="149">
        <v>0</v>
      </c>
      <c r="H10" s="149">
        <v>0</v>
      </c>
      <c r="I10" s="149">
        <v>0</v>
      </c>
      <c r="J10" s="149">
        <v>1</v>
      </c>
      <c r="K10" s="149">
        <v>2039000</v>
      </c>
    </row>
    <row r="11" spans="1:20" ht="18" customHeight="1">
      <c r="A11" s="15"/>
      <c r="B11" s="185" t="s">
        <v>24</v>
      </c>
      <c r="C11" s="253"/>
      <c r="D11" s="254">
        <v>0</v>
      </c>
      <c r="E11" s="149">
        <v>0</v>
      </c>
      <c r="F11" s="149">
        <v>0</v>
      </c>
      <c r="G11" s="149">
        <v>0</v>
      </c>
      <c r="H11" s="149">
        <v>5</v>
      </c>
      <c r="I11" s="149">
        <v>17213643</v>
      </c>
      <c r="J11" s="149">
        <f>'جدول 11'!C10+'جدول 11'!E10+'جدول 11'!G10+'جدول 11'!I10+'جدول 11'!K10+'تابع جدول 11'!D11+'تابع جدول 11'!F11+'تابع جدول 11'!H11</f>
        <v>106</v>
      </c>
      <c r="K11" s="149">
        <f>'جدول 11'!D10+'جدول 11'!F10+'جدول 11'!H10+'جدول 11'!J10+'جدول 11'!L10+'تابع جدول 11'!E11+'تابع جدول 11'!G11+'تابع جدول 11'!I11</f>
        <v>1499149171</v>
      </c>
    </row>
    <row r="12" spans="1:20" s="103" customFormat="1" ht="20.25" customHeight="1">
      <c r="A12" s="15"/>
      <c r="B12" s="185" t="s">
        <v>42</v>
      </c>
      <c r="C12" s="253"/>
      <c r="D12" s="254">
        <v>0</v>
      </c>
      <c r="E12" s="149">
        <v>0</v>
      </c>
      <c r="F12" s="149">
        <v>0</v>
      </c>
      <c r="G12" s="149">
        <v>0</v>
      </c>
      <c r="H12" s="149">
        <v>16</v>
      </c>
      <c r="I12" s="149">
        <v>31020111</v>
      </c>
      <c r="J12" s="149">
        <f>'جدول 11'!C11+'جدول 11'!E11+'جدول 11'!G11+'جدول 11'!I11+'جدول 11'!K11+'تابع جدول 11'!D12+'تابع جدول 11'!F12+'تابع جدول 11'!H12</f>
        <v>16</v>
      </c>
      <c r="K12" s="149">
        <f>'جدول 11'!D11+'جدول 11'!F11+'جدول 11'!H11+'جدول 11'!J11+'جدول 11'!L11+'تابع جدول 11'!E12+'تابع جدول 11'!G12+'تابع جدول 11'!I12</f>
        <v>31020111</v>
      </c>
      <c r="N12" s="105"/>
    </row>
    <row r="13" spans="1:20" s="15" customFormat="1" ht="18" customHeight="1">
      <c r="B13" s="266" t="s">
        <v>19</v>
      </c>
      <c r="C13" s="149"/>
      <c r="D13" s="149">
        <v>0</v>
      </c>
      <c r="E13" s="149">
        <v>0</v>
      </c>
      <c r="F13" s="149">
        <v>0</v>
      </c>
      <c r="G13" s="149">
        <v>0</v>
      </c>
      <c r="H13" s="149">
        <v>65</v>
      </c>
      <c r="I13" s="149">
        <v>134416575</v>
      </c>
      <c r="J13" s="149">
        <f>'جدول 11'!C12+'جدول 11'!E12+'جدول 11'!G12+'جدول 11'!I12+'جدول 11'!K12+'تابع جدول 11'!D13+'تابع جدول 11'!F13+'تابع جدول 11'!H13</f>
        <v>67</v>
      </c>
      <c r="K13" s="149">
        <f>'جدول 11'!D12+'جدول 11'!F12+'جدول 11'!H12+'جدول 11'!J12+'جدول 11'!L12+'تابع جدول 11'!E13+'تابع جدول 11'!G13+'تابع جدول 11'!I13</f>
        <v>135751269</v>
      </c>
    </row>
    <row r="14" spans="1:20" s="15" customFormat="1" ht="18" customHeight="1">
      <c r="B14" s="185" t="s">
        <v>138</v>
      </c>
      <c r="C14" s="253"/>
      <c r="D14" s="254">
        <v>0</v>
      </c>
      <c r="E14" s="149">
        <v>0</v>
      </c>
      <c r="F14" s="149">
        <v>0</v>
      </c>
      <c r="G14" s="149">
        <v>0</v>
      </c>
      <c r="H14" s="149">
        <v>5</v>
      </c>
      <c r="I14" s="149">
        <v>7869190</v>
      </c>
      <c r="J14" s="149">
        <f>'جدول 11'!C13+'جدول 11'!E13+'جدول 11'!G13+'جدول 11'!I13+'جدول 11'!K13+'تابع جدول 11'!D14+'تابع جدول 11'!F14+'تابع جدول 11'!H14</f>
        <v>5</v>
      </c>
      <c r="K14" s="149">
        <f>'جدول 11'!D13+'جدول 11'!F13+'جدول 11'!H13+'جدول 11'!J13+'جدول 11'!L13+'تابع جدول 11'!E14+'تابع جدول 11'!G14+'تابع جدول 11'!I14</f>
        <v>7869190</v>
      </c>
    </row>
    <row r="15" spans="1:20" ht="18" customHeight="1">
      <c r="A15" s="15"/>
      <c r="B15" s="266" t="s">
        <v>139</v>
      </c>
      <c r="C15" s="149"/>
      <c r="D15" s="149">
        <v>0</v>
      </c>
      <c r="E15" s="149">
        <v>0</v>
      </c>
      <c r="F15" s="149">
        <v>0</v>
      </c>
      <c r="G15" s="149">
        <v>0</v>
      </c>
      <c r="H15" s="149">
        <v>24</v>
      </c>
      <c r="I15" s="149">
        <v>210964996</v>
      </c>
      <c r="J15" s="149">
        <f>'جدول 11'!C14+'جدول 11'!E14+'جدول 11'!G14+'جدول 11'!I14+'جدول 11'!K14+'تابع جدول 11'!D15+'تابع جدول 11'!F15+'تابع جدول 11'!H15</f>
        <v>24</v>
      </c>
      <c r="K15" s="149">
        <f>'جدول 11'!D14+'جدول 11'!F14+'جدول 11'!H14+'جدول 11'!J14+'جدول 11'!L14+'تابع جدول 11'!E15+'تابع جدول 11'!G15+'تابع جدول 11'!I15</f>
        <v>210964996</v>
      </c>
    </row>
    <row r="16" spans="1:20" ht="18" customHeight="1">
      <c r="B16" s="185" t="s">
        <v>102</v>
      </c>
      <c r="C16" s="253"/>
      <c r="D16" s="254">
        <v>0</v>
      </c>
      <c r="E16" s="149">
        <v>0</v>
      </c>
      <c r="F16" s="149">
        <v>0</v>
      </c>
      <c r="G16" s="149">
        <v>0</v>
      </c>
      <c r="H16" s="149">
        <v>1</v>
      </c>
      <c r="I16" s="149">
        <v>216558</v>
      </c>
      <c r="J16" s="149">
        <f>'جدول 11'!C15+'جدول 11'!E15+'جدول 11'!G15+'جدول 11'!I15+'جدول 11'!K15+'تابع جدول 11'!D16+'تابع جدول 11'!F16+'تابع جدول 11'!H16</f>
        <v>1</v>
      </c>
      <c r="K16" s="149">
        <f>'جدول 11'!D15+'جدول 11'!F15+'جدول 11'!H15+'جدول 11'!J15+'جدول 11'!L15+'تابع جدول 11'!E16+'تابع جدول 11'!G16+'تابع جدول 11'!I16</f>
        <v>216558</v>
      </c>
    </row>
    <row r="17" spans="2:19" ht="18" customHeight="1">
      <c r="B17" s="266" t="s">
        <v>22</v>
      </c>
      <c r="C17" s="253"/>
      <c r="D17" s="254">
        <v>5</v>
      </c>
      <c r="E17" s="149">
        <v>6710492</v>
      </c>
      <c r="F17" s="149">
        <v>1</v>
      </c>
      <c r="G17" s="149">
        <v>9534</v>
      </c>
      <c r="H17" s="149">
        <v>757</v>
      </c>
      <c r="I17" s="149">
        <v>1851230590</v>
      </c>
      <c r="J17" s="149">
        <f>'جدول 11'!C16+'جدول 11'!E16+'جدول 11'!G16+'جدول 11'!I16+'جدول 11'!K16+'تابع جدول 11'!D17+'تابع جدول 11'!F17+'تابع جدول 11'!H17</f>
        <v>1492</v>
      </c>
      <c r="K17" s="149">
        <f>'جدول 11'!D16+'جدول 11'!F16+'جدول 11'!H16+'جدول 11'!J16+'جدول 11'!L16+'تابع جدول 11'!E17+'تابع جدول 11'!G17+'تابع جدول 11'!I17</f>
        <v>4845530409</v>
      </c>
    </row>
    <row r="18" spans="2:19" ht="18" customHeight="1">
      <c r="B18" s="185" t="s">
        <v>21</v>
      </c>
      <c r="C18" s="253"/>
      <c r="D18" s="254">
        <v>0</v>
      </c>
      <c r="E18" s="149">
        <v>0</v>
      </c>
      <c r="F18" s="149">
        <v>0</v>
      </c>
      <c r="G18" s="149">
        <v>0</v>
      </c>
      <c r="H18" s="149">
        <v>32</v>
      </c>
      <c r="I18" s="149">
        <v>116395960</v>
      </c>
      <c r="J18" s="149">
        <f>'جدول 11'!C17+'جدول 11'!E17+'جدول 11'!G17+'جدول 11'!I17+'جدول 11'!K17+'تابع جدول 11'!D18+'تابع جدول 11'!F18+'تابع جدول 11'!H18</f>
        <v>60</v>
      </c>
      <c r="K18" s="149">
        <f>'جدول 11'!D17+'جدول 11'!F17+'جدول 11'!H17+'جدول 11'!J17+'جدول 11'!L17+'تابع جدول 11'!E18+'تابع جدول 11'!G18+'تابع جدول 11'!I18</f>
        <v>200897735</v>
      </c>
      <c r="N18" s="5"/>
    </row>
    <row r="19" spans="2:19" ht="18" customHeight="1">
      <c r="B19" s="266" t="s">
        <v>132</v>
      </c>
      <c r="C19" s="253"/>
      <c r="D19" s="254">
        <v>0</v>
      </c>
      <c r="E19" s="149">
        <v>0</v>
      </c>
      <c r="F19" s="149">
        <v>0</v>
      </c>
      <c r="G19" s="149">
        <v>0</v>
      </c>
      <c r="H19" s="149">
        <v>1</v>
      </c>
      <c r="I19" s="149">
        <v>1560274</v>
      </c>
      <c r="J19" s="149">
        <f>'جدول 11'!C19+'جدول 11'!E19+'جدول 11'!G19+'جدول 11'!I19+'جدول 11'!K19+'تابع جدول 11'!D19+'تابع جدول 11'!F19+'تابع جدول 11'!H19</f>
        <v>1</v>
      </c>
      <c r="K19" s="149">
        <f>'جدول 11'!D19+'جدول 11'!F19+'جدول 11'!H19+'جدول 11'!J19+'جدول 11'!L19+'تابع جدول 11'!E19+'تابع جدول 11'!G19+'تابع جدول 11'!I19</f>
        <v>1560274</v>
      </c>
    </row>
    <row r="20" spans="2:19" ht="18" customHeight="1">
      <c r="B20" s="185" t="s">
        <v>55</v>
      </c>
      <c r="C20" s="149"/>
      <c r="D20" s="149">
        <v>0</v>
      </c>
      <c r="E20" s="149">
        <v>0</v>
      </c>
      <c r="F20" s="149">
        <v>0</v>
      </c>
      <c r="G20" s="149">
        <v>0</v>
      </c>
      <c r="H20" s="149">
        <v>8</v>
      </c>
      <c r="I20" s="149">
        <v>24731575</v>
      </c>
      <c r="J20" s="149">
        <f>'جدول 11'!C20+'جدول 11'!E20+'جدول 11'!G20+'جدول 11'!I20+'جدول 11'!K20+'تابع جدول 11'!D20+'تابع جدول 11'!F20+'تابع جدول 11'!H20</f>
        <v>8</v>
      </c>
      <c r="K20" s="149">
        <f>'جدول 11'!D20+'جدول 11'!F20+'جدول 11'!H20+'جدول 11'!J20+'جدول 11'!L20+'تابع جدول 11'!E20+'تابع جدول 11'!G20+'تابع جدول 11'!I20</f>
        <v>24731575</v>
      </c>
    </row>
    <row r="21" spans="2:19" ht="18" customHeight="1">
      <c r="B21" s="185" t="s">
        <v>190</v>
      </c>
      <c r="C21" s="149"/>
      <c r="D21" s="149">
        <v>0</v>
      </c>
      <c r="E21" s="149">
        <v>0</v>
      </c>
      <c r="F21" s="149">
        <v>0</v>
      </c>
      <c r="G21" s="149">
        <v>0</v>
      </c>
      <c r="H21" s="149">
        <v>1</v>
      </c>
      <c r="I21" s="149">
        <v>4221577</v>
      </c>
      <c r="J21" s="149">
        <v>1</v>
      </c>
      <c r="K21" s="149">
        <v>4221577</v>
      </c>
    </row>
    <row r="22" spans="2:19" ht="18" customHeight="1">
      <c r="B22" s="185" t="s">
        <v>155</v>
      </c>
      <c r="C22" s="149"/>
      <c r="D22" s="149">
        <v>0</v>
      </c>
      <c r="E22" s="149">
        <v>0</v>
      </c>
      <c r="F22" s="149">
        <v>0</v>
      </c>
      <c r="G22" s="149">
        <v>0</v>
      </c>
      <c r="H22" s="149">
        <v>0</v>
      </c>
      <c r="I22" s="149">
        <v>0</v>
      </c>
      <c r="J22" s="149">
        <v>1</v>
      </c>
      <c r="K22" s="149">
        <v>346560</v>
      </c>
    </row>
    <row r="23" spans="2:19" ht="18" customHeight="1">
      <c r="B23" s="374" t="s">
        <v>23</v>
      </c>
      <c r="C23" s="253"/>
      <c r="D23" s="254">
        <v>1</v>
      </c>
      <c r="E23" s="149">
        <v>4863550</v>
      </c>
      <c r="F23" s="149">
        <v>0</v>
      </c>
      <c r="G23" s="149">
        <v>0</v>
      </c>
      <c r="H23" s="149">
        <v>17</v>
      </c>
      <c r="I23" s="149">
        <v>16929451</v>
      </c>
      <c r="J23" s="149">
        <v>168</v>
      </c>
      <c r="K23" s="149">
        <v>177599004</v>
      </c>
    </row>
    <row r="24" spans="2:19" ht="18" customHeight="1" thickBot="1">
      <c r="B24" s="375" t="s">
        <v>163</v>
      </c>
      <c r="C24" s="286"/>
      <c r="D24" s="286">
        <v>0</v>
      </c>
      <c r="E24" s="286">
        <v>0</v>
      </c>
      <c r="F24" s="286">
        <v>0</v>
      </c>
      <c r="G24" s="286">
        <v>0</v>
      </c>
      <c r="H24" s="286">
        <v>1</v>
      </c>
      <c r="I24" s="286">
        <v>2807901</v>
      </c>
      <c r="J24" s="286">
        <f>'جدول 11'!C24+'جدول 11'!E24+'جدول 11'!G24+'جدول 11'!I24+'جدول 11'!K24+'تابع جدول 11'!D24+'تابع جدول 11'!F24+'تابع جدول 11'!H24</f>
        <v>1</v>
      </c>
      <c r="K24" s="286">
        <f>'جدول 11'!D24+'جدول 11'!F24+'جدول 11'!H24+'جدول 11'!J24+'جدول 11'!L24+'تابع جدول 11'!E24+'تابع جدول 11'!G24+'تابع جدول 11'!I24</f>
        <v>2807901</v>
      </c>
      <c r="S24" s="8"/>
    </row>
    <row r="25" spans="2:19" ht="21.9" customHeight="1" thickBot="1">
      <c r="B25" s="330" t="s">
        <v>0</v>
      </c>
      <c r="C25" s="376"/>
      <c r="D25" s="377">
        <f t="shared" ref="D25:K25" si="0">SUM(D6:D24)</f>
        <v>7</v>
      </c>
      <c r="E25" s="378">
        <f t="shared" si="0"/>
        <v>13658011</v>
      </c>
      <c r="F25" s="378">
        <f t="shared" si="0"/>
        <v>1</v>
      </c>
      <c r="G25" s="378">
        <f t="shared" si="0"/>
        <v>9534</v>
      </c>
      <c r="H25" s="378">
        <f>SUM(H6:H24)</f>
        <v>951</v>
      </c>
      <c r="I25" s="378">
        <f t="shared" si="0"/>
        <v>2455784825</v>
      </c>
      <c r="J25" s="378">
        <f t="shared" si="0"/>
        <v>2004</v>
      </c>
      <c r="K25" s="378">
        <f t="shared" si="0"/>
        <v>7217384038</v>
      </c>
    </row>
    <row r="26" spans="2:19" ht="33.75" customHeight="1" thickTop="1">
      <c r="D26" s="5"/>
      <c r="E26" s="5"/>
      <c r="F26" s="5"/>
      <c r="G26" s="5"/>
      <c r="I26" s="8"/>
    </row>
    <row r="27" spans="2:19" ht="21.9" customHeight="1">
      <c r="D27" s="5"/>
      <c r="E27" s="5"/>
      <c r="F27" s="5"/>
      <c r="G27" s="5"/>
    </row>
    <row r="28" spans="2:19" ht="21.9" customHeight="1">
      <c r="D28" s="5"/>
      <c r="E28" s="5"/>
      <c r="F28" s="5"/>
      <c r="G28" s="5"/>
    </row>
    <row r="29" spans="2:19" ht="21.9" customHeight="1">
      <c r="D29" s="5"/>
      <c r="E29" s="5"/>
      <c r="F29" s="5"/>
      <c r="G29" s="5"/>
    </row>
    <row r="30" spans="2:19" ht="21.9" customHeight="1">
      <c r="D30" s="5"/>
      <c r="E30" s="5"/>
      <c r="F30" s="5"/>
      <c r="G30" s="5"/>
    </row>
    <row r="31" spans="2:19" ht="21.9" customHeight="1">
      <c r="D31" s="5"/>
      <c r="E31" s="5"/>
      <c r="F31" s="5"/>
      <c r="G31" s="5"/>
    </row>
    <row r="32" spans="2:19" ht="21.9" customHeight="1">
      <c r="D32" s="5"/>
      <c r="E32" s="5"/>
      <c r="F32" s="5"/>
      <c r="G32" s="5"/>
    </row>
    <row r="33" spans="4:7" ht="21.9" customHeight="1">
      <c r="D33" s="5"/>
      <c r="E33" s="5"/>
      <c r="F33" s="5"/>
      <c r="G33" s="5"/>
    </row>
    <row r="34" spans="4:7" ht="21.9" customHeight="1">
      <c r="D34" s="5"/>
      <c r="E34" s="5"/>
      <c r="F34" s="5"/>
      <c r="G34" s="5"/>
    </row>
    <row r="35" spans="4:7" ht="21.9" customHeight="1">
      <c r="D35" s="5"/>
      <c r="E35" s="5"/>
      <c r="F35" s="5"/>
      <c r="G35" s="5"/>
    </row>
    <row r="36" spans="4:7" ht="21.9" customHeight="1">
      <c r="D36" s="14"/>
      <c r="E36" s="5"/>
      <c r="F36" s="5"/>
      <c r="G36" s="5"/>
    </row>
    <row r="37" spans="4:7" ht="21.9" customHeight="1">
      <c r="D37" s="14"/>
      <c r="E37" s="5"/>
      <c r="F37" s="5"/>
      <c r="G37" s="5"/>
    </row>
    <row r="38" spans="4:7" ht="21.9" customHeight="1">
      <c r="D38" s="14"/>
      <c r="E38" s="5"/>
      <c r="F38" s="5"/>
      <c r="G38" s="5"/>
    </row>
    <row r="39" spans="4:7" ht="21.9" customHeight="1">
      <c r="D39" s="14"/>
      <c r="E39" s="5"/>
      <c r="F39" s="5"/>
      <c r="G39" s="5"/>
    </row>
    <row r="40" spans="4:7" ht="21.9" customHeight="1">
      <c r="D40" s="14"/>
      <c r="E40" s="5"/>
      <c r="F40" s="5"/>
      <c r="G40" s="5"/>
    </row>
    <row r="41" spans="4:7" ht="21.9" customHeight="1">
      <c r="D41" s="14"/>
      <c r="E41" s="5"/>
      <c r="F41" s="5"/>
      <c r="G41" s="5"/>
    </row>
    <row r="42" spans="4:7" ht="21.9" customHeight="1">
      <c r="D42" s="14"/>
    </row>
    <row r="43" spans="4:7" ht="21.9" customHeight="1">
      <c r="D43" s="14"/>
      <c r="E43" s="5"/>
      <c r="F43" s="5"/>
      <c r="G43" s="5"/>
    </row>
    <row r="44" spans="4:7" ht="21.9" customHeight="1">
      <c r="D44" s="14"/>
      <c r="E44" s="12"/>
      <c r="F44" s="12"/>
      <c r="G44" s="12"/>
    </row>
    <row r="45" spans="4:7" ht="21.9" customHeight="1">
      <c r="D45" s="14"/>
      <c r="E45" s="15"/>
      <c r="F45" s="15"/>
      <c r="G45" s="15"/>
    </row>
    <row r="46" spans="4:7" ht="21.9" customHeight="1">
      <c r="D46" s="14"/>
      <c r="E46" s="15"/>
      <c r="F46" s="15"/>
      <c r="G46" s="15"/>
    </row>
    <row r="47" spans="4:7" ht="21.9" customHeight="1">
      <c r="D47" s="14"/>
    </row>
    <row r="48" spans="4:7" ht="21.9" customHeight="1">
      <c r="D48" s="14"/>
    </row>
    <row r="49" spans="4:7" ht="21.9" customHeight="1">
      <c r="D49" s="14"/>
    </row>
    <row r="50" spans="4:7" ht="21.9" customHeight="1">
      <c r="D50" s="14"/>
    </row>
    <row r="51" spans="4:7" ht="21.9" customHeight="1">
      <c r="D51" s="4"/>
      <c r="E51" s="5"/>
      <c r="F51" s="5"/>
      <c r="G51" s="5"/>
    </row>
    <row r="52" spans="4:7" ht="21.9" customHeight="1">
      <c r="D52" s="4"/>
      <c r="E52" s="5"/>
      <c r="F52" s="5"/>
      <c r="G52" s="5"/>
    </row>
    <row r="53" spans="4:7" ht="21.9" customHeight="1">
      <c r="D53" s="4"/>
      <c r="E53" s="4"/>
      <c r="F53" s="4"/>
      <c r="G53" s="4"/>
    </row>
    <row r="54" spans="4:7" ht="21.9" customHeight="1">
      <c r="D54" s="4"/>
      <c r="E54" s="4"/>
      <c r="F54" s="4"/>
      <c r="G54" s="4"/>
    </row>
    <row r="55" spans="4:7" ht="21.9" customHeight="1">
      <c r="D55" s="4"/>
      <c r="E55" s="4"/>
      <c r="F55" s="4"/>
      <c r="G55" s="4"/>
    </row>
    <row r="56" spans="4:7" ht="21.9" customHeight="1">
      <c r="D56" s="4"/>
      <c r="E56" s="4"/>
      <c r="F56" s="4"/>
      <c r="G56" s="4"/>
    </row>
    <row r="57" spans="4:7" ht="21.9" customHeight="1">
      <c r="D57" s="4"/>
      <c r="E57" s="4"/>
      <c r="F57" s="4"/>
      <c r="G57" s="4"/>
    </row>
    <row r="58" spans="4:7" ht="21.9" customHeight="1">
      <c r="D58" s="4"/>
      <c r="E58" s="4"/>
      <c r="F58" s="4"/>
      <c r="G58" s="4"/>
    </row>
    <row r="59" spans="4:7" ht="21.9" customHeight="1">
      <c r="D59" s="4"/>
      <c r="E59" s="4"/>
      <c r="F59" s="4"/>
      <c r="G59" s="4"/>
    </row>
    <row r="60" spans="4:7" ht="21.9" customHeight="1">
      <c r="D60" s="4"/>
      <c r="E60" s="11"/>
      <c r="F60" s="11"/>
      <c r="G60" s="11"/>
    </row>
    <row r="61" spans="4:7" ht="21.9" customHeight="1">
      <c r="D61" s="4"/>
      <c r="E61" s="4"/>
      <c r="F61" s="4"/>
      <c r="G61" s="4"/>
    </row>
    <row r="62" spans="4:7" ht="21.9" customHeight="1">
      <c r="D62" s="5"/>
      <c r="E62" s="5"/>
      <c r="F62" s="5"/>
      <c r="G62" s="5"/>
    </row>
    <row r="63" spans="4:7" ht="21.9" customHeight="1">
      <c r="D63" s="10"/>
      <c r="E63" s="5"/>
      <c r="F63" s="5"/>
      <c r="G63" s="5"/>
    </row>
  </sheetData>
  <mergeCells count="7">
    <mergeCell ref="J4:K4"/>
    <mergeCell ref="B2:K2"/>
    <mergeCell ref="D4:E4"/>
    <mergeCell ref="H3:I3"/>
    <mergeCell ref="H4:I4"/>
    <mergeCell ref="B4:B5"/>
    <mergeCell ref="F4:G4"/>
  </mergeCells>
  <printOptions horizontalCentered="1" verticalCentered="1"/>
  <pageMargins left="0.31496062992125984" right="0.15748031496062992" top="0.39370078740157483" bottom="0.39370078740157483" header="0.31496062992125984" footer="0.31496062992125984"/>
  <pageSetup paperSize="9" scale="91" orientation="landscape" r:id="rId1"/>
  <headerFooter>
    <oddFooter>&amp;C&amp;14 15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5"/>
  <sheetViews>
    <sheetView rightToLeft="1" view="pageBreakPreview" topLeftCell="A2" zoomScaleSheetLayoutView="100" workbookViewId="0">
      <selection activeCell="C3" sqref="C3"/>
    </sheetView>
  </sheetViews>
  <sheetFormatPr defaultColWidth="9.109375" defaultRowHeight="21.9" customHeight="1"/>
  <cols>
    <col min="1" max="1" width="5" style="25" customWidth="1"/>
    <col min="2" max="2" width="5.21875" style="25" customWidth="1"/>
    <col min="3" max="3" width="14.6640625" style="68" customWidth="1"/>
    <col min="4" max="4" width="6.21875" style="68" customWidth="1"/>
    <col min="5" max="5" width="16.44140625" style="68" customWidth="1"/>
    <col min="6" max="6" width="6.109375" style="68" customWidth="1"/>
    <col min="7" max="7" width="14" style="68" customWidth="1"/>
    <col min="8" max="8" width="7.33203125" style="25" customWidth="1"/>
    <col min="9" max="9" width="18" style="25" customWidth="1"/>
    <col min="10" max="10" width="7.5546875" style="25" customWidth="1"/>
    <col min="11" max="11" width="12" style="25" customWidth="1"/>
    <col min="12" max="12" width="9.77734375" style="68" customWidth="1"/>
    <col min="13" max="13" width="17.6640625" style="68" customWidth="1"/>
    <col min="14" max="15" width="9.109375" style="25"/>
    <col min="16" max="16" width="10.109375" style="25" bestFit="1" customWidth="1"/>
    <col min="17" max="16384" width="9.109375" style="25"/>
  </cols>
  <sheetData>
    <row r="1" spans="1:19" ht="24.75" customHeight="1"/>
    <row r="2" spans="1:19" ht="21.9" customHeight="1">
      <c r="C2" s="534" t="s">
        <v>192</v>
      </c>
      <c r="D2" s="534"/>
      <c r="E2" s="534"/>
      <c r="F2" s="534"/>
      <c r="G2" s="534"/>
      <c r="H2" s="534"/>
      <c r="I2" s="534"/>
      <c r="J2" s="455"/>
      <c r="K2" s="455"/>
      <c r="L2" s="28"/>
      <c r="M2" s="28"/>
      <c r="P2" s="29"/>
    </row>
    <row r="3" spans="1:19" ht="21.9" customHeight="1" thickBot="1">
      <c r="C3" s="65" t="s">
        <v>126</v>
      </c>
      <c r="D3" s="65"/>
      <c r="E3" s="65"/>
      <c r="F3" s="65"/>
      <c r="G3" s="65"/>
      <c r="H3" s="59"/>
      <c r="I3" s="54"/>
      <c r="J3" s="54"/>
      <c r="K3" s="54"/>
      <c r="L3" s="65"/>
      <c r="M3" s="201" t="s">
        <v>44</v>
      </c>
      <c r="P3" s="87"/>
    </row>
    <row r="4" spans="1:19" ht="21.9" customHeight="1" thickTop="1">
      <c r="C4" s="523" t="s">
        <v>7</v>
      </c>
      <c r="D4" s="510" t="s">
        <v>145</v>
      </c>
      <c r="E4" s="510"/>
      <c r="F4" s="510" t="s">
        <v>144</v>
      </c>
      <c r="G4" s="510"/>
      <c r="H4" s="510" t="s">
        <v>57</v>
      </c>
      <c r="I4" s="510"/>
      <c r="J4" s="510" t="s">
        <v>193</v>
      </c>
      <c r="K4" s="510"/>
      <c r="L4" s="510" t="s">
        <v>71</v>
      </c>
      <c r="M4" s="510"/>
    </row>
    <row r="5" spans="1:19" ht="21.9" customHeight="1" thickBot="1">
      <c r="C5" s="524"/>
      <c r="D5" s="352" t="s">
        <v>8</v>
      </c>
      <c r="E5" s="352" t="s">
        <v>9</v>
      </c>
      <c r="F5" s="352" t="s">
        <v>8</v>
      </c>
      <c r="G5" s="352" t="s">
        <v>9</v>
      </c>
      <c r="H5" s="352" t="s">
        <v>8</v>
      </c>
      <c r="I5" s="352" t="s">
        <v>9</v>
      </c>
      <c r="J5" s="454" t="s">
        <v>8</v>
      </c>
      <c r="K5" s="454" t="s">
        <v>9</v>
      </c>
      <c r="L5" s="352" t="s">
        <v>8</v>
      </c>
      <c r="M5" s="352" t="s">
        <v>9</v>
      </c>
    </row>
    <row r="6" spans="1:19" ht="21.9" customHeight="1" thickTop="1">
      <c r="C6" s="185" t="s">
        <v>72</v>
      </c>
      <c r="D6" s="98">
        <v>4</v>
      </c>
      <c r="E6" s="178">
        <v>6598868</v>
      </c>
      <c r="F6" s="98">
        <v>0</v>
      </c>
      <c r="G6" s="178">
        <v>0</v>
      </c>
      <c r="H6" s="98">
        <v>207</v>
      </c>
      <c r="I6" s="178">
        <v>266026415</v>
      </c>
      <c r="J6" s="178">
        <v>0</v>
      </c>
      <c r="K6" s="209">
        <v>0</v>
      </c>
      <c r="L6" s="178">
        <f>SUM(D6,F6,H6,J6)</f>
        <v>211</v>
      </c>
      <c r="M6" s="178">
        <f>SUM(E6,G6,I6,K6)</f>
        <v>272625283</v>
      </c>
    </row>
    <row r="7" spans="1:19" ht="16.5" customHeight="1">
      <c r="C7" s="185" t="s">
        <v>12</v>
      </c>
      <c r="D7" s="178">
        <v>45</v>
      </c>
      <c r="E7" s="178">
        <v>78636895</v>
      </c>
      <c r="F7" s="178">
        <v>0</v>
      </c>
      <c r="G7" s="178">
        <v>0</v>
      </c>
      <c r="H7" s="99">
        <v>2</v>
      </c>
      <c r="I7" s="99">
        <v>2913911</v>
      </c>
      <c r="J7" s="99">
        <v>0</v>
      </c>
      <c r="K7" s="99">
        <v>0</v>
      </c>
      <c r="L7" s="99">
        <f>D7+F7+H7</f>
        <v>47</v>
      </c>
      <c r="M7" s="99">
        <f>E7+G7+I7</f>
        <v>81550806</v>
      </c>
      <c r="P7" s="98"/>
      <c r="Q7" s="98"/>
      <c r="R7" s="98"/>
      <c r="S7" s="462"/>
    </row>
    <row r="8" spans="1:19" s="79" customFormat="1" ht="16.5" customHeight="1">
      <c r="C8" s="185" t="s">
        <v>1</v>
      </c>
      <c r="D8" s="98">
        <v>4</v>
      </c>
      <c r="E8" s="178">
        <v>3347763</v>
      </c>
      <c r="F8" s="98">
        <v>0</v>
      </c>
      <c r="G8" s="178">
        <v>0</v>
      </c>
      <c r="H8" s="98">
        <v>185</v>
      </c>
      <c r="I8" s="178">
        <v>215251015</v>
      </c>
      <c r="J8" s="178">
        <v>1</v>
      </c>
      <c r="K8" s="178">
        <v>849408</v>
      </c>
      <c r="L8" s="98">
        <v>190</v>
      </c>
      <c r="M8" s="178">
        <v>219448186</v>
      </c>
      <c r="P8" s="178"/>
      <c r="Q8" s="178"/>
      <c r="R8" s="178"/>
      <c r="S8" s="108"/>
    </row>
    <row r="9" spans="1:19" s="108" customFormat="1" ht="16.5" customHeight="1">
      <c r="C9" s="185" t="s">
        <v>59</v>
      </c>
      <c r="D9" s="178">
        <v>6</v>
      </c>
      <c r="E9" s="178">
        <v>91041111</v>
      </c>
      <c r="F9" s="178">
        <v>3</v>
      </c>
      <c r="G9" s="178">
        <v>5099921</v>
      </c>
      <c r="H9" s="99">
        <v>209</v>
      </c>
      <c r="I9" s="99">
        <v>497106716</v>
      </c>
      <c r="J9" s="99">
        <v>0</v>
      </c>
      <c r="K9" s="99">
        <v>0</v>
      </c>
      <c r="L9" s="99">
        <f t="shared" ref="L9:L20" si="0">D9+F9+H9</f>
        <v>218</v>
      </c>
      <c r="M9" s="99">
        <v>593247748</v>
      </c>
      <c r="P9" s="210"/>
      <c r="Q9" s="210"/>
      <c r="R9" s="210"/>
    </row>
    <row r="10" spans="1:19" s="33" customFormat="1" ht="16.5" customHeight="1">
      <c r="A10" s="28"/>
      <c r="B10" s="28"/>
      <c r="C10" s="185" t="s">
        <v>2</v>
      </c>
      <c r="D10" s="98">
        <v>276</v>
      </c>
      <c r="E10" s="178">
        <v>2715790938</v>
      </c>
      <c r="F10" s="98">
        <v>0</v>
      </c>
      <c r="G10" s="178">
        <v>0</v>
      </c>
      <c r="H10" s="98">
        <v>10</v>
      </c>
      <c r="I10" s="178">
        <v>40021077</v>
      </c>
      <c r="J10" s="178">
        <v>0</v>
      </c>
      <c r="K10" s="178">
        <v>0</v>
      </c>
      <c r="L10" s="98">
        <f t="shared" si="0"/>
        <v>286</v>
      </c>
      <c r="M10" s="178">
        <v>2755812015</v>
      </c>
      <c r="N10" s="28"/>
      <c r="O10" s="28"/>
      <c r="P10" s="210"/>
      <c r="Q10" s="210"/>
      <c r="R10" s="210"/>
      <c r="S10" s="28"/>
    </row>
    <row r="11" spans="1:19" s="28" customFormat="1" ht="16.5" customHeight="1">
      <c r="C11" s="185" t="s">
        <v>3</v>
      </c>
      <c r="D11" s="178">
        <v>84</v>
      </c>
      <c r="E11" s="178">
        <v>153565788</v>
      </c>
      <c r="F11" s="178">
        <v>0</v>
      </c>
      <c r="G11" s="178">
        <v>0</v>
      </c>
      <c r="H11" s="99">
        <v>3</v>
      </c>
      <c r="I11" s="99">
        <v>7790208</v>
      </c>
      <c r="J11" s="99">
        <v>0</v>
      </c>
      <c r="K11" s="99">
        <v>0</v>
      </c>
      <c r="L11" s="99">
        <f t="shared" si="0"/>
        <v>87</v>
      </c>
      <c r="M11" s="99">
        <v>161355996</v>
      </c>
      <c r="P11" s="178"/>
      <c r="Q11" s="178"/>
      <c r="R11" s="178"/>
    </row>
    <row r="12" spans="1:19" ht="16.5" customHeight="1">
      <c r="A12" s="28"/>
      <c r="B12" s="28"/>
      <c r="C12" s="185" t="s">
        <v>60</v>
      </c>
      <c r="D12" s="98">
        <v>4</v>
      </c>
      <c r="E12" s="178">
        <v>26401345</v>
      </c>
      <c r="F12" s="98">
        <v>0</v>
      </c>
      <c r="G12" s="178">
        <v>0</v>
      </c>
      <c r="H12" s="98">
        <v>70</v>
      </c>
      <c r="I12" s="178">
        <v>169398986</v>
      </c>
      <c r="J12" s="178">
        <v>0</v>
      </c>
      <c r="K12" s="178">
        <v>0</v>
      </c>
      <c r="L12" s="98">
        <f t="shared" si="0"/>
        <v>74</v>
      </c>
      <c r="M12" s="178">
        <v>195800331</v>
      </c>
      <c r="P12" s="178"/>
      <c r="Q12" s="178"/>
      <c r="R12" s="178"/>
      <c r="S12" s="28"/>
    </row>
    <row r="13" spans="1:19" ht="16.5" customHeight="1">
      <c r="A13" s="28"/>
      <c r="B13" s="28"/>
      <c r="C13" s="185" t="s">
        <v>4</v>
      </c>
      <c r="D13" s="178">
        <v>1</v>
      </c>
      <c r="E13" s="178">
        <v>543285</v>
      </c>
      <c r="F13" s="178">
        <v>0</v>
      </c>
      <c r="G13" s="178">
        <v>0</v>
      </c>
      <c r="H13" s="99">
        <v>225</v>
      </c>
      <c r="I13" s="99">
        <v>567637457</v>
      </c>
      <c r="J13" s="99">
        <v>0</v>
      </c>
      <c r="K13" s="99">
        <v>0</v>
      </c>
      <c r="L13" s="99">
        <f t="shared" si="0"/>
        <v>226</v>
      </c>
      <c r="M13" s="99">
        <v>568180742</v>
      </c>
      <c r="P13" s="178"/>
      <c r="Q13" s="178"/>
      <c r="R13" s="178"/>
      <c r="S13" s="28"/>
    </row>
    <row r="14" spans="1:19" s="33" customFormat="1" ht="16.5" customHeight="1">
      <c r="A14" s="28"/>
      <c r="B14" s="28"/>
      <c r="C14" s="185" t="s">
        <v>61</v>
      </c>
      <c r="D14" s="98">
        <v>72</v>
      </c>
      <c r="E14" s="178">
        <v>155252733</v>
      </c>
      <c r="F14" s="98">
        <v>0</v>
      </c>
      <c r="G14" s="178">
        <v>0</v>
      </c>
      <c r="H14" s="98">
        <v>0</v>
      </c>
      <c r="I14" s="178">
        <v>0</v>
      </c>
      <c r="J14" s="178">
        <v>0</v>
      </c>
      <c r="K14" s="178">
        <v>0</v>
      </c>
      <c r="L14" s="98">
        <f t="shared" si="0"/>
        <v>72</v>
      </c>
      <c r="M14" s="178">
        <f>E14+G14+I14</f>
        <v>155252733</v>
      </c>
      <c r="N14" s="28"/>
      <c r="O14" s="28"/>
      <c r="P14" s="178"/>
      <c r="Q14" s="178"/>
      <c r="R14" s="178"/>
      <c r="S14" s="28"/>
    </row>
    <row r="15" spans="1:19" s="33" customFormat="1" ht="16.5" customHeight="1">
      <c r="A15" s="28"/>
      <c r="B15" s="28"/>
      <c r="C15" s="185" t="s">
        <v>105</v>
      </c>
      <c r="D15" s="98">
        <v>0</v>
      </c>
      <c r="E15" s="178">
        <v>0</v>
      </c>
      <c r="F15" s="98">
        <v>0</v>
      </c>
      <c r="G15" s="178">
        <v>0</v>
      </c>
      <c r="H15" s="98">
        <v>168</v>
      </c>
      <c r="I15" s="178">
        <v>469987897</v>
      </c>
      <c r="J15" s="178">
        <v>0</v>
      </c>
      <c r="K15" s="178">
        <v>0</v>
      </c>
      <c r="L15" s="98">
        <f t="shared" si="0"/>
        <v>168</v>
      </c>
      <c r="M15" s="178">
        <v>469987897</v>
      </c>
      <c r="N15" s="28"/>
      <c r="O15" s="28"/>
      <c r="P15" s="178"/>
      <c r="Q15" s="178"/>
      <c r="R15" s="178"/>
      <c r="S15" s="28"/>
    </row>
    <row r="16" spans="1:19" s="28" customFormat="1" ht="16.5" customHeight="1">
      <c r="C16" s="185" t="s">
        <v>54</v>
      </c>
      <c r="D16" s="178">
        <v>18</v>
      </c>
      <c r="E16" s="178">
        <v>208913610</v>
      </c>
      <c r="F16" s="178">
        <v>1</v>
      </c>
      <c r="G16" s="178">
        <v>4871114</v>
      </c>
      <c r="H16" s="99">
        <v>73</v>
      </c>
      <c r="I16" s="99">
        <v>92535847</v>
      </c>
      <c r="J16" s="99">
        <v>0</v>
      </c>
      <c r="K16" s="99">
        <v>0</v>
      </c>
      <c r="L16" s="99">
        <f t="shared" si="0"/>
        <v>92</v>
      </c>
      <c r="M16" s="99">
        <f>E16+G16+I16</f>
        <v>306320571</v>
      </c>
      <c r="P16" s="178"/>
      <c r="Q16" s="178"/>
      <c r="R16" s="178"/>
    </row>
    <row r="17" spans="1:19" s="33" customFormat="1" ht="16.5" customHeight="1">
      <c r="A17" s="28"/>
      <c r="B17" s="28"/>
      <c r="C17" s="185" t="s">
        <v>111</v>
      </c>
      <c r="D17" s="98">
        <v>103</v>
      </c>
      <c r="E17" s="178">
        <v>134416235</v>
      </c>
      <c r="F17" s="98">
        <v>0</v>
      </c>
      <c r="G17" s="178">
        <v>0</v>
      </c>
      <c r="H17" s="98">
        <v>0</v>
      </c>
      <c r="I17" s="178">
        <v>0</v>
      </c>
      <c r="J17" s="178">
        <v>0</v>
      </c>
      <c r="K17" s="178">
        <v>0</v>
      </c>
      <c r="L17" s="98">
        <f t="shared" si="0"/>
        <v>103</v>
      </c>
      <c r="M17" s="178">
        <f>E17+G17+I17</f>
        <v>134416235</v>
      </c>
      <c r="N17" s="28"/>
      <c r="O17" s="28"/>
      <c r="P17" s="178"/>
      <c r="Q17" s="178"/>
      <c r="R17" s="178"/>
      <c r="S17" s="28"/>
    </row>
    <row r="18" spans="1:19" s="33" customFormat="1" ht="16.5" customHeight="1">
      <c r="A18" s="28"/>
      <c r="B18" s="28"/>
      <c r="C18" s="185" t="s">
        <v>130</v>
      </c>
      <c r="D18" s="98">
        <v>16</v>
      </c>
      <c r="E18" s="178">
        <v>40800859</v>
      </c>
      <c r="F18" s="98">
        <v>0</v>
      </c>
      <c r="G18" s="178">
        <v>0</v>
      </c>
      <c r="H18" s="98">
        <v>0</v>
      </c>
      <c r="I18" s="178">
        <v>0</v>
      </c>
      <c r="J18" s="178">
        <v>0</v>
      </c>
      <c r="K18" s="178">
        <v>0</v>
      </c>
      <c r="L18" s="98">
        <f t="shared" si="0"/>
        <v>16</v>
      </c>
      <c r="M18" s="178">
        <f>E18+G18+I18</f>
        <v>40800859</v>
      </c>
      <c r="N18" s="28"/>
      <c r="O18" s="28"/>
      <c r="P18" s="178"/>
      <c r="Q18" s="178"/>
      <c r="R18" s="178"/>
      <c r="S18" s="28"/>
    </row>
    <row r="19" spans="1:19" ht="16.5" customHeight="1">
      <c r="B19" s="28"/>
      <c r="C19" s="185" t="s">
        <v>5</v>
      </c>
      <c r="D19" s="98">
        <v>2</v>
      </c>
      <c r="E19" s="178">
        <v>7260000</v>
      </c>
      <c r="F19" s="98">
        <v>0</v>
      </c>
      <c r="G19" s="178">
        <v>0</v>
      </c>
      <c r="H19" s="98">
        <v>65</v>
      </c>
      <c r="I19" s="178">
        <v>104264436</v>
      </c>
      <c r="J19" s="178">
        <v>0</v>
      </c>
      <c r="K19" s="178">
        <v>0</v>
      </c>
      <c r="L19" s="98">
        <f t="shared" si="0"/>
        <v>67</v>
      </c>
      <c r="M19" s="178">
        <f>E19+G19+I19</f>
        <v>111524436</v>
      </c>
      <c r="P19" s="178"/>
      <c r="Q19" s="178"/>
      <c r="R19" s="178"/>
      <c r="S19" s="28"/>
    </row>
    <row r="20" spans="1:19" ht="16.5" customHeight="1">
      <c r="C20" s="185" t="s">
        <v>6</v>
      </c>
      <c r="D20" s="178">
        <v>2</v>
      </c>
      <c r="E20" s="178">
        <v>2144873</v>
      </c>
      <c r="F20" s="178">
        <v>4</v>
      </c>
      <c r="G20" s="178">
        <v>16894932</v>
      </c>
      <c r="H20" s="99">
        <v>141</v>
      </c>
      <c r="I20" s="99">
        <v>1132020395</v>
      </c>
      <c r="J20" s="99">
        <v>0</v>
      </c>
      <c r="K20" s="99">
        <v>0</v>
      </c>
      <c r="L20" s="99">
        <f t="shared" si="0"/>
        <v>147</v>
      </c>
      <c r="M20" s="99">
        <f>E20+G20+I20</f>
        <v>1151060200</v>
      </c>
      <c r="P20" s="178"/>
      <c r="Q20" s="178"/>
      <c r="R20" s="178"/>
      <c r="S20" s="28"/>
    </row>
    <row r="21" spans="1:19" ht="16.5" customHeight="1" thickBot="1">
      <c r="C21" s="330" t="s">
        <v>0</v>
      </c>
      <c r="D21" s="320">
        <f t="shared" ref="D21:I21" si="1">SUM(D6:D20)</f>
        <v>637</v>
      </c>
      <c r="E21" s="321">
        <f t="shared" si="1"/>
        <v>3624714303</v>
      </c>
      <c r="F21" s="320">
        <f t="shared" si="1"/>
        <v>8</v>
      </c>
      <c r="G21" s="321">
        <f t="shared" si="1"/>
        <v>26865967</v>
      </c>
      <c r="H21" s="321">
        <f t="shared" si="1"/>
        <v>1358</v>
      </c>
      <c r="I21" s="321">
        <f t="shared" si="1"/>
        <v>3564954360</v>
      </c>
      <c r="J21" s="321">
        <v>1</v>
      </c>
      <c r="K21" s="321">
        <f>SUM(K6:K20)</f>
        <v>849408</v>
      </c>
      <c r="L21" s="321">
        <f>SUM(L6:L20)</f>
        <v>2004</v>
      </c>
      <c r="M21" s="321">
        <f>SUM(M6:M20)</f>
        <v>7217384038</v>
      </c>
      <c r="P21" s="86"/>
      <c r="Q21" s="86"/>
      <c r="R21" s="86"/>
      <c r="S21" s="28"/>
    </row>
    <row r="22" spans="1:19" ht="21.9" customHeight="1" thickTop="1">
      <c r="C22" s="74"/>
      <c r="D22" s="74"/>
      <c r="E22" s="74"/>
      <c r="F22" s="74"/>
      <c r="G22" s="74"/>
      <c r="H22" s="50"/>
      <c r="I22" s="50"/>
      <c r="J22" s="50"/>
      <c r="K22" s="50"/>
      <c r="L22" s="74"/>
      <c r="M22" s="74"/>
    </row>
    <row r="23" spans="1:19" ht="21.9" customHeight="1">
      <c r="M23" s="265"/>
    </row>
    <row r="25" spans="1:19" ht="21.9" customHeight="1">
      <c r="I25" s="42"/>
      <c r="J25" s="42"/>
      <c r="K25" s="42"/>
    </row>
  </sheetData>
  <mergeCells count="7">
    <mergeCell ref="L4:M4"/>
    <mergeCell ref="C4:C5"/>
    <mergeCell ref="C2:I2"/>
    <mergeCell ref="D4:E4"/>
    <mergeCell ref="F4:G4"/>
    <mergeCell ref="H4:I4"/>
    <mergeCell ref="J4:K4"/>
  </mergeCells>
  <printOptions horizontalCentered="1" verticalCentered="1"/>
  <pageMargins left="0.31496062992125984" right="0.15748031496062992" top="0.74803149606299213" bottom="0.74803149606299213" header="0.31496062992125984" footer="0.31496062992125984"/>
  <pageSetup paperSize="9" scale="95" orientation="landscape" r:id="rId1"/>
  <headerFooter>
    <oddFooter>&amp;C&amp;14 16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2"/>
  <sheetViews>
    <sheetView rightToLeft="1" view="pageBreakPreview" zoomScale="90" zoomScaleSheetLayoutView="90" workbookViewId="0">
      <selection activeCell="A3" sqref="A3:D3"/>
    </sheetView>
  </sheetViews>
  <sheetFormatPr defaultRowHeight="21.9" customHeight="1"/>
  <cols>
    <col min="1" max="1" width="27.88671875" style="66" customWidth="1"/>
    <col min="2" max="2" width="6.5546875" style="66" customWidth="1"/>
    <col min="3" max="3" width="18.44140625" style="66" customWidth="1"/>
    <col min="4" max="4" width="5.109375" customWidth="1"/>
    <col min="5" max="5" width="12.88671875" customWidth="1"/>
    <col min="6" max="6" width="5" hidden="1" customWidth="1"/>
    <col min="7" max="7" width="5.109375" hidden="1" customWidth="1"/>
    <col min="8" max="8" width="10.109375" hidden="1" customWidth="1"/>
    <col min="9" max="9" width="2.33203125" hidden="1" customWidth="1"/>
    <col min="10" max="10" width="8.21875" customWidth="1"/>
    <col min="11" max="11" width="16.44140625" customWidth="1"/>
    <col min="12" max="12" width="5.44140625" customWidth="1"/>
    <col min="13" max="13" width="10.21875" customWidth="1"/>
    <col min="14" max="14" width="7.33203125" customWidth="1"/>
    <col min="15" max="15" width="20.5546875" customWidth="1"/>
    <col min="16" max="16" width="0.88671875" customWidth="1"/>
    <col min="23" max="23" width="12" bestFit="1" customWidth="1"/>
  </cols>
  <sheetData>
    <row r="1" spans="1:16" ht="27.75" customHeight="1"/>
    <row r="2" spans="1:16" ht="21.9" customHeight="1" thickBot="1">
      <c r="A2" s="502" t="s">
        <v>194</v>
      </c>
      <c r="B2" s="502"/>
      <c r="C2" s="502"/>
      <c r="D2" s="502"/>
      <c r="E2" s="502"/>
      <c r="F2" s="502"/>
      <c r="G2" s="502"/>
      <c r="H2" s="502"/>
      <c r="I2" s="502"/>
      <c r="J2" s="502"/>
      <c r="K2" s="502"/>
      <c r="L2" s="502"/>
      <c r="M2" s="502"/>
      <c r="N2" s="502"/>
      <c r="O2" s="502"/>
    </row>
    <row r="3" spans="1:16" ht="21.9" customHeight="1" thickTop="1" thickBot="1">
      <c r="A3" s="536" t="s">
        <v>219</v>
      </c>
      <c r="B3" s="536"/>
      <c r="C3" s="536"/>
      <c r="D3" s="536"/>
      <c r="E3" s="58"/>
      <c r="F3" s="58"/>
      <c r="G3" s="76"/>
      <c r="H3" s="58"/>
      <c r="I3" s="58"/>
      <c r="J3" s="58"/>
      <c r="K3" s="58"/>
      <c r="L3" s="58"/>
      <c r="M3" s="58"/>
      <c r="N3" s="537" t="s">
        <v>44</v>
      </c>
      <c r="O3" s="537"/>
    </row>
    <row r="4" spans="1:16" ht="21.9" customHeight="1" thickTop="1">
      <c r="A4" s="523" t="s">
        <v>13</v>
      </c>
      <c r="B4" s="510" t="s">
        <v>140</v>
      </c>
      <c r="C4" s="510"/>
      <c r="D4" s="510" t="s">
        <v>76</v>
      </c>
      <c r="E4" s="510"/>
      <c r="F4" s="381"/>
      <c r="G4" s="381"/>
      <c r="H4" s="381"/>
      <c r="I4" s="381"/>
      <c r="J4" s="510" t="s">
        <v>93</v>
      </c>
      <c r="K4" s="510"/>
      <c r="L4" s="510" t="s">
        <v>195</v>
      </c>
      <c r="M4" s="510"/>
      <c r="N4" s="510" t="s">
        <v>90</v>
      </c>
      <c r="O4" s="510"/>
    </row>
    <row r="5" spans="1:16" ht="21.9" customHeight="1" thickBot="1">
      <c r="A5" s="524"/>
      <c r="B5" s="352" t="s">
        <v>8</v>
      </c>
      <c r="C5" s="352" t="s">
        <v>9</v>
      </c>
      <c r="D5" s="352" t="s">
        <v>8</v>
      </c>
      <c r="E5" s="352" t="s">
        <v>9</v>
      </c>
      <c r="F5" s="353"/>
      <c r="G5" s="353"/>
      <c r="H5" s="353"/>
      <c r="I5" s="353"/>
      <c r="J5" s="352" t="s">
        <v>8</v>
      </c>
      <c r="K5" s="352" t="s">
        <v>9</v>
      </c>
      <c r="L5" s="454" t="s">
        <v>8</v>
      </c>
      <c r="M5" s="454" t="s">
        <v>9</v>
      </c>
      <c r="N5" s="352" t="s">
        <v>8</v>
      </c>
      <c r="O5" s="352" t="s">
        <v>9</v>
      </c>
    </row>
    <row r="6" spans="1:16" ht="16.5" customHeight="1" thickTop="1">
      <c r="A6" s="241" t="s">
        <v>34</v>
      </c>
      <c r="B6" s="178">
        <v>5</v>
      </c>
      <c r="C6" s="178">
        <v>4675245</v>
      </c>
      <c r="D6" s="178">
        <v>3</v>
      </c>
      <c r="E6" s="178">
        <v>1907893</v>
      </c>
      <c r="F6" s="178"/>
      <c r="G6" s="178"/>
      <c r="H6" s="178"/>
      <c r="I6" s="178"/>
      <c r="J6" s="178">
        <v>7</v>
      </c>
      <c r="K6" s="178">
        <v>3950795</v>
      </c>
      <c r="L6" s="178">
        <v>0</v>
      </c>
      <c r="M6" s="178">
        <v>0</v>
      </c>
      <c r="N6" s="178">
        <f>SUM(B6,D6,J6,L6)</f>
        <v>15</v>
      </c>
      <c r="O6" s="178">
        <f t="shared" ref="N6:O9" si="0">C6+E6+K6</f>
        <v>10533933</v>
      </c>
      <c r="P6" s="15"/>
    </row>
    <row r="7" spans="1:16" s="103" customFormat="1" ht="16.5" customHeight="1">
      <c r="A7" s="185" t="s">
        <v>16</v>
      </c>
      <c r="B7" s="98">
        <v>10</v>
      </c>
      <c r="C7" s="178">
        <v>33963654</v>
      </c>
      <c r="D7" s="98">
        <v>0</v>
      </c>
      <c r="E7" s="178">
        <v>0</v>
      </c>
      <c r="F7" s="98"/>
      <c r="G7" s="98"/>
      <c r="H7" s="98"/>
      <c r="I7" s="98"/>
      <c r="J7" s="98">
        <v>2</v>
      </c>
      <c r="K7" s="178">
        <v>4952376</v>
      </c>
      <c r="L7" s="178">
        <v>0</v>
      </c>
      <c r="M7" s="178">
        <v>0</v>
      </c>
      <c r="N7" s="98">
        <f t="shared" si="0"/>
        <v>12</v>
      </c>
      <c r="O7" s="178">
        <f t="shared" si="0"/>
        <v>38916030</v>
      </c>
      <c r="P7" s="15"/>
    </row>
    <row r="8" spans="1:16" s="15" customFormat="1" ht="16.5" customHeight="1">
      <c r="A8" s="241" t="s">
        <v>17</v>
      </c>
      <c r="B8" s="178">
        <v>15</v>
      </c>
      <c r="C8" s="178">
        <v>14392674</v>
      </c>
      <c r="D8" s="178">
        <v>0</v>
      </c>
      <c r="E8" s="178">
        <v>0</v>
      </c>
      <c r="F8" s="178"/>
      <c r="G8" s="178"/>
      <c r="H8" s="178"/>
      <c r="I8" s="178"/>
      <c r="J8" s="178">
        <v>5</v>
      </c>
      <c r="K8" s="178">
        <v>2132755</v>
      </c>
      <c r="L8" s="178">
        <v>0</v>
      </c>
      <c r="M8" s="178">
        <v>0</v>
      </c>
      <c r="N8" s="178">
        <f t="shared" si="0"/>
        <v>20</v>
      </c>
      <c r="O8" s="178">
        <f t="shared" si="0"/>
        <v>16525429</v>
      </c>
    </row>
    <row r="9" spans="1:16" s="103" customFormat="1" ht="16.5" customHeight="1">
      <c r="A9" s="185" t="s">
        <v>74</v>
      </c>
      <c r="B9" s="98">
        <v>2</v>
      </c>
      <c r="C9" s="178">
        <v>1318209</v>
      </c>
      <c r="D9" s="98">
        <v>0</v>
      </c>
      <c r="E9" s="178">
        <v>0</v>
      </c>
      <c r="F9" s="98"/>
      <c r="G9" s="98"/>
      <c r="H9" s="98"/>
      <c r="I9" s="98"/>
      <c r="J9" s="98">
        <v>3</v>
      </c>
      <c r="K9" s="178">
        <v>5385107</v>
      </c>
      <c r="L9" s="178">
        <v>0</v>
      </c>
      <c r="M9" s="178">
        <v>0</v>
      </c>
      <c r="N9" s="98">
        <f t="shared" si="0"/>
        <v>5</v>
      </c>
      <c r="O9" s="178">
        <f t="shared" si="0"/>
        <v>6703316</v>
      </c>
      <c r="P9" s="15"/>
    </row>
    <row r="10" spans="1:16" s="103" customFormat="1" ht="16.5" customHeight="1">
      <c r="A10" s="185" t="s">
        <v>156</v>
      </c>
      <c r="B10" s="98">
        <v>0</v>
      </c>
      <c r="C10" s="178">
        <v>0</v>
      </c>
      <c r="D10" s="98">
        <v>0</v>
      </c>
      <c r="E10" s="178">
        <v>0</v>
      </c>
      <c r="F10" s="98"/>
      <c r="G10" s="98"/>
      <c r="H10" s="98"/>
      <c r="I10" s="98"/>
      <c r="J10" s="98">
        <v>1</v>
      </c>
      <c r="K10" s="178">
        <v>2039000</v>
      </c>
      <c r="L10" s="178">
        <v>0</v>
      </c>
      <c r="M10" s="178">
        <v>0</v>
      </c>
      <c r="N10" s="98">
        <v>1</v>
      </c>
      <c r="O10" s="178">
        <f t="shared" ref="O10:O16" si="1">C10+E10+K10</f>
        <v>2039000</v>
      </c>
      <c r="P10" s="15"/>
    </row>
    <row r="11" spans="1:16" s="103" customFormat="1" ht="16.5" customHeight="1">
      <c r="A11" s="185" t="s">
        <v>24</v>
      </c>
      <c r="B11" s="98">
        <v>53</v>
      </c>
      <c r="C11" s="178">
        <v>1389975701</v>
      </c>
      <c r="D11" s="98">
        <v>1</v>
      </c>
      <c r="E11" s="178">
        <v>3500000</v>
      </c>
      <c r="F11" s="98"/>
      <c r="G11" s="98"/>
      <c r="H11" s="98"/>
      <c r="I11" s="98"/>
      <c r="J11" s="98">
        <v>52</v>
      </c>
      <c r="K11" s="178">
        <v>105673470</v>
      </c>
      <c r="L11" s="178">
        <v>0</v>
      </c>
      <c r="M11" s="178">
        <v>0</v>
      </c>
      <c r="N11" s="98">
        <f t="shared" ref="N11:N16" si="2">B11+D11+J11</f>
        <v>106</v>
      </c>
      <c r="O11" s="178">
        <f t="shared" si="1"/>
        <v>1499149171</v>
      </c>
      <c r="P11" s="15"/>
    </row>
    <row r="12" spans="1:16" s="103" customFormat="1" ht="16.5" customHeight="1">
      <c r="A12" s="185" t="s">
        <v>42</v>
      </c>
      <c r="B12" s="98">
        <v>12</v>
      </c>
      <c r="C12" s="178">
        <v>26909137</v>
      </c>
      <c r="D12" s="98">
        <v>0</v>
      </c>
      <c r="E12" s="178">
        <v>0</v>
      </c>
      <c r="F12" s="98"/>
      <c r="G12" s="98"/>
      <c r="H12" s="98"/>
      <c r="I12" s="98"/>
      <c r="J12" s="98">
        <v>4</v>
      </c>
      <c r="K12" s="178">
        <v>4110974</v>
      </c>
      <c r="L12" s="178">
        <v>0</v>
      </c>
      <c r="M12" s="178">
        <v>0</v>
      </c>
      <c r="N12" s="98">
        <f t="shared" si="2"/>
        <v>16</v>
      </c>
      <c r="O12" s="178">
        <f t="shared" si="1"/>
        <v>31020111</v>
      </c>
      <c r="P12" s="15"/>
    </row>
    <row r="13" spans="1:16" s="15" customFormat="1" ht="16.5" customHeight="1">
      <c r="A13" s="241" t="s">
        <v>19</v>
      </c>
      <c r="B13" s="178">
        <v>26</v>
      </c>
      <c r="C13" s="178">
        <v>25084984</v>
      </c>
      <c r="D13" s="178">
        <v>0</v>
      </c>
      <c r="E13" s="178">
        <v>0</v>
      </c>
      <c r="F13" s="178"/>
      <c r="G13" s="178"/>
      <c r="H13" s="178"/>
      <c r="I13" s="178"/>
      <c r="J13" s="178">
        <v>41</v>
      </c>
      <c r="K13" s="178">
        <v>110666285</v>
      </c>
      <c r="L13" s="178">
        <v>0</v>
      </c>
      <c r="M13" s="178">
        <v>0</v>
      </c>
      <c r="N13" s="178">
        <f t="shared" si="2"/>
        <v>67</v>
      </c>
      <c r="O13" s="178">
        <f t="shared" si="1"/>
        <v>135751269</v>
      </c>
    </row>
    <row r="14" spans="1:16" s="103" customFormat="1" ht="16.5" customHeight="1">
      <c r="A14" s="185" t="s">
        <v>131</v>
      </c>
      <c r="B14" s="98">
        <v>3</v>
      </c>
      <c r="C14" s="178">
        <v>2234876</v>
      </c>
      <c r="D14" s="98">
        <v>0</v>
      </c>
      <c r="E14" s="178">
        <v>0</v>
      </c>
      <c r="F14" s="98"/>
      <c r="G14" s="98"/>
      <c r="H14" s="98"/>
      <c r="I14" s="98"/>
      <c r="J14" s="98">
        <v>2</v>
      </c>
      <c r="K14" s="178">
        <v>5634314</v>
      </c>
      <c r="L14" s="178">
        <v>0</v>
      </c>
      <c r="M14" s="178">
        <v>0</v>
      </c>
      <c r="N14" s="98">
        <f t="shared" si="2"/>
        <v>5</v>
      </c>
      <c r="O14" s="178">
        <f t="shared" si="1"/>
        <v>7869190</v>
      </c>
      <c r="P14" s="15"/>
    </row>
    <row r="15" spans="1:16" s="15" customFormat="1" ht="16.5" customHeight="1">
      <c r="A15" s="241" t="s">
        <v>20</v>
      </c>
      <c r="B15" s="178">
        <v>17</v>
      </c>
      <c r="C15" s="178">
        <v>201972752</v>
      </c>
      <c r="D15" s="178">
        <v>0</v>
      </c>
      <c r="E15" s="178">
        <v>0</v>
      </c>
      <c r="F15" s="178"/>
      <c r="G15" s="178"/>
      <c r="H15" s="178"/>
      <c r="I15" s="178"/>
      <c r="J15" s="178">
        <v>7</v>
      </c>
      <c r="K15" s="178">
        <v>8992244</v>
      </c>
      <c r="L15" s="178">
        <v>0</v>
      </c>
      <c r="M15" s="178">
        <v>0</v>
      </c>
      <c r="N15" s="178">
        <f t="shared" si="2"/>
        <v>24</v>
      </c>
      <c r="O15" s="178">
        <f t="shared" si="1"/>
        <v>210964996</v>
      </c>
    </row>
    <row r="16" spans="1:16" s="103" customFormat="1" ht="16.5" customHeight="1">
      <c r="A16" s="185" t="s">
        <v>102</v>
      </c>
      <c r="B16" s="98">
        <v>1</v>
      </c>
      <c r="C16" s="178">
        <v>216558</v>
      </c>
      <c r="D16" s="98">
        <v>0</v>
      </c>
      <c r="E16" s="178">
        <v>0</v>
      </c>
      <c r="F16" s="98"/>
      <c r="G16" s="98"/>
      <c r="H16" s="98"/>
      <c r="I16" s="98"/>
      <c r="J16" s="98">
        <v>0</v>
      </c>
      <c r="K16" s="178">
        <v>0</v>
      </c>
      <c r="L16" s="178">
        <v>0</v>
      </c>
      <c r="M16" s="178">
        <v>0</v>
      </c>
      <c r="N16" s="98">
        <f t="shared" si="2"/>
        <v>1</v>
      </c>
      <c r="O16" s="178">
        <f t="shared" si="1"/>
        <v>216558</v>
      </c>
      <c r="P16" s="15"/>
    </row>
    <row r="17" spans="1:23" s="103" customFormat="1" ht="16.5" customHeight="1">
      <c r="A17" s="185" t="s">
        <v>22</v>
      </c>
      <c r="B17" s="98">
        <v>406</v>
      </c>
      <c r="C17" s="178">
        <v>1655137759</v>
      </c>
      <c r="D17" s="98">
        <v>4</v>
      </c>
      <c r="E17" s="178">
        <v>21458074</v>
      </c>
      <c r="F17" s="98"/>
      <c r="G17" s="98"/>
      <c r="H17" s="98"/>
      <c r="I17" s="98"/>
      <c r="J17" s="98">
        <v>1081</v>
      </c>
      <c r="K17" s="178">
        <v>3168085168</v>
      </c>
      <c r="L17" s="178">
        <v>1</v>
      </c>
      <c r="M17" s="178">
        <v>849408</v>
      </c>
      <c r="N17" s="98">
        <v>1492</v>
      </c>
      <c r="O17" s="178">
        <v>4845530409</v>
      </c>
      <c r="P17" s="15"/>
    </row>
    <row r="18" spans="1:23" s="103" customFormat="1" ht="16.5" customHeight="1">
      <c r="A18" s="185" t="s">
        <v>21</v>
      </c>
      <c r="B18" s="98">
        <v>54</v>
      </c>
      <c r="C18" s="178">
        <v>195084239</v>
      </c>
      <c r="D18" s="98">
        <v>0</v>
      </c>
      <c r="E18" s="178">
        <v>0</v>
      </c>
      <c r="F18" s="98"/>
      <c r="G18" s="98"/>
      <c r="H18" s="98"/>
      <c r="I18" s="98"/>
      <c r="J18" s="98">
        <v>6</v>
      </c>
      <c r="K18" s="178">
        <v>5813496</v>
      </c>
      <c r="L18" s="178">
        <v>0</v>
      </c>
      <c r="M18" s="178">
        <v>0</v>
      </c>
      <c r="N18" s="98">
        <f t="shared" ref="N18:O24" si="3">B18+D18+J18</f>
        <v>60</v>
      </c>
      <c r="O18" s="178">
        <f t="shared" si="3"/>
        <v>200897735</v>
      </c>
      <c r="P18" s="15"/>
    </row>
    <row r="19" spans="1:23" ht="16.5" customHeight="1">
      <c r="A19" s="241" t="s">
        <v>132</v>
      </c>
      <c r="B19" s="178">
        <v>0</v>
      </c>
      <c r="C19" s="178">
        <v>0</v>
      </c>
      <c r="D19" s="178">
        <v>0</v>
      </c>
      <c r="E19" s="178">
        <v>0</v>
      </c>
      <c r="F19" s="178"/>
      <c r="G19" s="178"/>
      <c r="H19" s="178"/>
      <c r="I19" s="178"/>
      <c r="J19" s="178">
        <v>1</v>
      </c>
      <c r="K19" s="178">
        <v>1560274</v>
      </c>
      <c r="L19" s="178">
        <v>0</v>
      </c>
      <c r="M19" s="178">
        <v>0</v>
      </c>
      <c r="N19" s="178">
        <f t="shared" si="3"/>
        <v>1</v>
      </c>
      <c r="O19" s="178">
        <f t="shared" si="3"/>
        <v>1560274</v>
      </c>
      <c r="P19" s="15"/>
    </row>
    <row r="20" spans="1:23" ht="16.5" customHeight="1">
      <c r="A20" s="241" t="s">
        <v>55</v>
      </c>
      <c r="B20" s="178">
        <v>6</v>
      </c>
      <c r="C20" s="178">
        <v>23428268</v>
      </c>
      <c r="D20" s="178">
        <v>0</v>
      </c>
      <c r="E20" s="178">
        <v>0</v>
      </c>
      <c r="F20" s="178"/>
      <c r="G20" s="178"/>
      <c r="H20" s="178"/>
      <c r="I20" s="178"/>
      <c r="J20" s="178">
        <v>2</v>
      </c>
      <c r="K20" s="178">
        <v>1303307</v>
      </c>
      <c r="L20" s="178">
        <v>0</v>
      </c>
      <c r="M20" s="178">
        <v>0</v>
      </c>
      <c r="N20" s="178">
        <f t="shared" si="3"/>
        <v>8</v>
      </c>
      <c r="O20" s="178">
        <f t="shared" si="3"/>
        <v>24731575</v>
      </c>
    </row>
    <row r="21" spans="1:23" ht="16.5" customHeight="1">
      <c r="A21" s="241" t="s">
        <v>158</v>
      </c>
      <c r="B21" s="178">
        <v>1</v>
      </c>
      <c r="C21" s="178">
        <v>4221577</v>
      </c>
      <c r="D21" s="178">
        <v>0</v>
      </c>
      <c r="E21" s="178">
        <v>0</v>
      </c>
      <c r="F21" s="178"/>
      <c r="G21" s="178"/>
      <c r="H21" s="178"/>
      <c r="I21" s="178"/>
      <c r="J21" s="178">
        <v>0</v>
      </c>
      <c r="K21" s="178">
        <v>0</v>
      </c>
      <c r="L21" s="178">
        <v>0</v>
      </c>
      <c r="M21" s="178">
        <v>0</v>
      </c>
      <c r="N21" s="178">
        <f t="shared" si="3"/>
        <v>1</v>
      </c>
      <c r="O21" s="178">
        <f t="shared" si="3"/>
        <v>4221577</v>
      </c>
    </row>
    <row r="22" spans="1:23" ht="16.5" customHeight="1">
      <c r="A22" s="241" t="s">
        <v>155</v>
      </c>
      <c r="B22" s="178">
        <v>0</v>
      </c>
      <c r="C22" s="178">
        <v>0</v>
      </c>
      <c r="D22" s="178">
        <v>0</v>
      </c>
      <c r="E22" s="178">
        <v>0</v>
      </c>
      <c r="F22" s="178"/>
      <c r="G22" s="178"/>
      <c r="H22" s="178"/>
      <c r="I22" s="178"/>
      <c r="J22" s="178">
        <v>1</v>
      </c>
      <c r="K22" s="178">
        <v>346560</v>
      </c>
      <c r="L22" s="178">
        <v>0</v>
      </c>
      <c r="M22" s="178">
        <v>0</v>
      </c>
      <c r="N22" s="178">
        <f t="shared" si="3"/>
        <v>1</v>
      </c>
      <c r="O22" s="178">
        <f t="shared" si="3"/>
        <v>346560</v>
      </c>
    </row>
    <row r="23" spans="1:23" ht="21" customHeight="1">
      <c r="A23" s="185" t="s">
        <v>23</v>
      </c>
      <c r="B23" s="98">
        <v>25</v>
      </c>
      <c r="C23" s="178">
        <v>43290769</v>
      </c>
      <c r="D23" s="98">
        <v>0</v>
      </c>
      <c r="E23" s="178">
        <v>0</v>
      </c>
      <c r="F23" s="98"/>
      <c r="G23" s="98"/>
      <c r="H23" s="98"/>
      <c r="I23" s="98"/>
      <c r="J23" s="98">
        <v>143</v>
      </c>
      <c r="K23" s="178">
        <v>134308235</v>
      </c>
      <c r="L23" s="178">
        <v>0</v>
      </c>
      <c r="M23" s="178">
        <v>0</v>
      </c>
      <c r="N23" s="98">
        <f t="shared" si="3"/>
        <v>168</v>
      </c>
      <c r="O23" s="178">
        <f t="shared" si="3"/>
        <v>177599004</v>
      </c>
      <c r="W23" s="8"/>
    </row>
    <row r="24" spans="1:23" s="15" customFormat="1" ht="19.2" customHeight="1">
      <c r="A24" s="241" t="s">
        <v>161</v>
      </c>
      <c r="B24" s="178">
        <v>1</v>
      </c>
      <c r="C24" s="178">
        <v>2807901</v>
      </c>
      <c r="D24" s="178">
        <v>0</v>
      </c>
      <c r="E24" s="178">
        <v>0</v>
      </c>
      <c r="F24" s="178"/>
      <c r="G24" s="178"/>
      <c r="H24" s="178"/>
      <c r="I24" s="178"/>
      <c r="J24" s="178">
        <v>0</v>
      </c>
      <c r="K24" s="178">
        <v>0</v>
      </c>
      <c r="L24" s="178">
        <v>0</v>
      </c>
      <c r="M24" s="178">
        <v>0</v>
      </c>
      <c r="N24" s="178">
        <f t="shared" si="3"/>
        <v>1</v>
      </c>
      <c r="O24" s="178">
        <f t="shared" si="3"/>
        <v>2807901</v>
      </c>
      <c r="W24" s="104"/>
    </row>
    <row r="25" spans="1:23" ht="19.5" customHeight="1" thickBot="1">
      <c r="A25" s="330" t="s">
        <v>0</v>
      </c>
      <c r="B25" s="320">
        <f>SUM(B6:B24)</f>
        <v>637</v>
      </c>
      <c r="C25" s="321">
        <f>SUM(C6:C24)</f>
        <v>3624714303</v>
      </c>
      <c r="D25" s="320">
        <f>SUM(D6:D24)</f>
        <v>8</v>
      </c>
      <c r="E25" s="321">
        <f>SUM(E6:E24)</f>
        <v>26865967</v>
      </c>
      <c r="F25" s="320"/>
      <c r="G25" s="320"/>
      <c r="H25" s="320"/>
      <c r="I25" s="320"/>
      <c r="J25" s="321">
        <f>SUM(J6:J24)</f>
        <v>1358</v>
      </c>
      <c r="K25" s="321">
        <f>SUM(K6:K24)</f>
        <v>3564954360</v>
      </c>
      <c r="L25" s="321">
        <v>1</v>
      </c>
      <c r="M25" s="321">
        <f>SUM(M6:M24)</f>
        <v>849408</v>
      </c>
      <c r="N25" s="321">
        <f>SUM(N6:N24)</f>
        <v>2004</v>
      </c>
      <c r="O25" s="321">
        <f>SUM(O6:O24)</f>
        <v>7217384038</v>
      </c>
    </row>
    <row r="26" spans="1:23" s="5" customFormat="1" ht="24" customHeight="1" thickTop="1">
      <c r="A26" s="85"/>
      <c r="B26" s="85"/>
      <c r="C26" s="85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</row>
    <row r="27" spans="1:23" s="5" customFormat="1" ht="21.9" customHeight="1">
      <c r="A27" s="535"/>
      <c r="B27" s="535"/>
      <c r="C27" s="535"/>
      <c r="D27" s="535"/>
      <c r="E27" s="535"/>
    </row>
    <row r="32" spans="1:23" ht="21.9" customHeight="1">
      <c r="O32" s="8">
        <f>B25+D25+J25</f>
        <v>2003</v>
      </c>
      <c r="P32" s="8">
        <f>C25+E25+K25</f>
        <v>7216534630</v>
      </c>
    </row>
  </sheetData>
  <mergeCells count="10">
    <mergeCell ref="A2:O2"/>
    <mergeCell ref="A27:E27"/>
    <mergeCell ref="A3:D3"/>
    <mergeCell ref="N3:O3"/>
    <mergeCell ref="D4:E4"/>
    <mergeCell ref="B4:C4"/>
    <mergeCell ref="N4:O4"/>
    <mergeCell ref="A4:A5"/>
    <mergeCell ref="J4:K4"/>
    <mergeCell ref="L4:M4"/>
  </mergeCells>
  <printOptions horizontalCentered="1" verticalCentered="1"/>
  <pageMargins left="0.31496062992125984" right="0.15748031496062992" top="0.74803149606299213" bottom="0.74803149606299213" header="0.31496062992125984" footer="0.31496062992125984"/>
  <pageSetup paperSize="9" scale="91" orientation="landscape" r:id="rId1"/>
  <headerFooter>
    <oddFooter>&amp;C&amp;14 17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Q33"/>
  <sheetViews>
    <sheetView rightToLeft="1" topLeftCell="A3" workbookViewId="0">
      <selection activeCell="B8" sqref="B8:C8"/>
    </sheetView>
  </sheetViews>
  <sheetFormatPr defaultRowHeight="13.2"/>
  <cols>
    <col min="1" max="1" width="15.33203125" customWidth="1"/>
    <col min="2" max="2" width="29.5546875" customWidth="1"/>
    <col min="3" max="3" width="7.33203125" customWidth="1"/>
    <col min="4" max="4" width="13.109375" customWidth="1"/>
    <col min="5" max="5" width="0.21875" hidden="1" customWidth="1"/>
    <col min="6" max="6" width="2.21875" customWidth="1"/>
    <col min="7" max="7" width="4.88671875" customWidth="1"/>
    <col min="8" max="8" width="14.5546875" customWidth="1"/>
    <col min="9" max="9" width="8.77734375" customWidth="1"/>
    <col min="10" max="10" width="15.88671875" customWidth="1"/>
  </cols>
  <sheetData>
    <row r="5" spans="2:17">
      <c r="O5" s="379"/>
    </row>
    <row r="7" spans="2:17" ht="17.399999999999999">
      <c r="B7" s="502" t="s">
        <v>164</v>
      </c>
      <c r="C7" s="502"/>
      <c r="D7" s="502"/>
      <c r="E7" s="502"/>
      <c r="F7" s="502"/>
      <c r="G7" s="502"/>
      <c r="H7" s="502"/>
      <c r="I7" s="502"/>
      <c r="J7" s="502"/>
      <c r="K7" s="5"/>
    </row>
    <row r="8" spans="2:17" ht="16.2" thickBot="1">
      <c r="B8" s="538" t="s">
        <v>109</v>
      </c>
      <c r="C8" s="538"/>
      <c r="D8" s="56"/>
      <c r="E8" s="56"/>
      <c r="F8" s="56"/>
      <c r="G8" s="542"/>
      <c r="H8" s="542"/>
      <c r="I8" s="539" t="s">
        <v>58</v>
      </c>
      <c r="J8" s="539"/>
    </row>
    <row r="9" spans="2:17" ht="16.2" customHeight="1" thickTop="1">
      <c r="B9" s="540" t="s">
        <v>13</v>
      </c>
      <c r="C9" s="526" t="s">
        <v>108</v>
      </c>
      <c r="D9" s="526"/>
      <c r="E9" s="493"/>
      <c r="F9" s="493"/>
      <c r="G9" s="493" t="s">
        <v>118</v>
      </c>
      <c r="H9" s="493"/>
      <c r="I9" s="387" t="s">
        <v>0</v>
      </c>
      <c r="J9" s="334"/>
      <c r="Q9" s="57"/>
    </row>
    <row r="10" spans="2:17" ht="16.2" thickBot="1">
      <c r="B10" s="541"/>
      <c r="C10" s="382" t="s">
        <v>8</v>
      </c>
      <c r="D10" s="382" t="s">
        <v>9</v>
      </c>
      <c r="E10" s="382"/>
      <c r="F10" s="382"/>
      <c r="G10" s="382" t="s">
        <v>8</v>
      </c>
      <c r="H10" s="382" t="s">
        <v>9</v>
      </c>
      <c r="I10" s="382" t="s">
        <v>8</v>
      </c>
      <c r="J10" s="382" t="s">
        <v>9</v>
      </c>
      <c r="Q10" s="57"/>
    </row>
    <row r="11" spans="2:17" ht="16.2" thickTop="1">
      <c r="B11" s="241" t="s">
        <v>62</v>
      </c>
      <c r="C11" s="98">
        <v>1</v>
      </c>
      <c r="D11" s="178">
        <v>110136</v>
      </c>
      <c r="E11" s="98"/>
      <c r="F11" s="98"/>
      <c r="G11" s="98">
        <v>0</v>
      </c>
      <c r="H11" s="178">
        <v>0</v>
      </c>
      <c r="I11" s="247">
        <f t="shared" ref="I11:J13" si="0">C11+E11+G11</f>
        <v>1</v>
      </c>
      <c r="J11" s="178">
        <f t="shared" si="0"/>
        <v>110136</v>
      </c>
      <c r="Q11" s="57"/>
    </row>
    <row r="12" spans="2:17" ht="15.6">
      <c r="B12" s="241" t="s">
        <v>16</v>
      </c>
      <c r="C12" s="98">
        <v>0</v>
      </c>
      <c r="D12" s="98">
        <v>0</v>
      </c>
      <c r="E12" s="98"/>
      <c r="F12" s="98"/>
      <c r="G12" s="98">
        <v>1</v>
      </c>
      <c r="H12" s="178">
        <v>2269101</v>
      </c>
      <c r="I12" s="247">
        <f t="shared" si="0"/>
        <v>1</v>
      </c>
      <c r="J12" s="178">
        <f t="shared" si="0"/>
        <v>2269101</v>
      </c>
      <c r="Q12" s="57"/>
    </row>
    <row r="13" spans="2:17" ht="15.6">
      <c r="B13" s="241" t="s">
        <v>153</v>
      </c>
      <c r="C13" s="98">
        <v>1</v>
      </c>
      <c r="D13" s="178">
        <v>1301910</v>
      </c>
      <c r="E13" s="98"/>
      <c r="F13" s="98"/>
      <c r="G13" s="98">
        <v>2</v>
      </c>
      <c r="H13" s="178">
        <v>619337</v>
      </c>
      <c r="I13" s="247">
        <f t="shared" si="0"/>
        <v>3</v>
      </c>
      <c r="J13" s="178">
        <f t="shared" si="0"/>
        <v>1921247</v>
      </c>
      <c r="Q13" s="57"/>
    </row>
    <row r="14" spans="2:17" ht="18" customHeight="1">
      <c r="B14" s="241" t="s">
        <v>24</v>
      </c>
      <c r="C14" s="98">
        <v>1</v>
      </c>
      <c r="D14" s="178">
        <v>2396240</v>
      </c>
      <c r="E14" s="98"/>
      <c r="F14" s="98"/>
      <c r="G14" s="98">
        <v>22</v>
      </c>
      <c r="H14" s="178">
        <v>33191812</v>
      </c>
      <c r="I14" s="247">
        <v>23</v>
      </c>
      <c r="J14" s="178">
        <v>38283718</v>
      </c>
      <c r="Q14" s="57"/>
    </row>
    <row r="15" spans="2:17" ht="15.6">
      <c r="B15" s="196" t="s">
        <v>42</v>
      </c>
      <c r="C15" s="178">
        <v>0</v>
      </c>
      <c r="D15" s="209">
        <v>0</v>
      </c>
      <c r="E15" s="178"/>
      <c r="F15" s="178"/>
      <c r="G15" s="178">
        <v>2</v>
      </c>
      <c r="H15" s="178">
        <v>2370903</v>
      </c>
      <c r="I15" s="209">
        <v>2</v>
      </c>
      <c r="J15" s="178">
        <f>D15+F15+H15</f>
        <v>2370903</v>
      </c>
      <c r="Q15" s="57"/>
    </row>
    <row r="16" spans="2:17" ht="15.6">
      <c r="B16" s="196" t="s">
        <v>154</v>
      </c>
      <c r="C16" s="385">
        <v>0</v>
      </c>
      <c r="D16" s="386">
        <v>0</v>
      </c>
      <c r="E16" s="385"/>
      <c r="F16" s="99"/>
      <c r="G16" s="385">
        <v>27</v>
      </c>
      <c r="H16" s="99">
        <v>88744496</v>
      </c>
      <c r="I16" s="386">
        <f>C16+E16+G16</f>
        <v>27</v>
      </c>
      <c r="J16" s="99">
        <f>D16+F16+H16</f>
        <v>88744496</v>
      </c>
      <c r="Q16" s="57"/>
    </row>
    <row r="17" spans="1:17" ht="15.6">
      <c r="B17" s="196" t="s">
        <v>20</v>
      </c>
      <c r="C17" s="178">
        <v>0</v>
      </c>
      <c r="D17" s="209">
        <v>0</v>
      </c>
      <c r="E17" s="178"/>
      <c r="F17" s="178"/>
      <c r="G17" s="178">
        <v>6</v>
      </c>
      <c r="H17" s="178">
        <v>3501814</v>
      </c>
      <c r="I17" s="209">
        <f>C17+E17+G17</f>
        <v>6</v>
      </c>
      <c r="J17" s="178">
        <f>D17+F17+H17</f>
        <v>3501814</v>
      </c>
      <c r="M17" s="5"/>
      <c r="Q17" s="57"/>
    </row>
    <row r="18" spans="1:17" ht="15.6">
      <c r="A18" s="5"/>
      <c r="B18" s="196" t="s">
        <v>22</v>
      </c>
      <c r="C18" s="385">
        <v>0</v>
      </c>
      <c r="D18" s="99">
        <v>0</v>
      </c>
      <c r="E18" s="385"/>
      <c r="F18" s="99"/>
      <c r="G18" s="385">
        <v>16</v>
      </c>
      <c r="H18" s="99">
        <v>20862889</v>
      </c>
      <c r="I18" s="386">
        <f>C18+E18+G18</f>
        <v>16</v>
      </c>
      <c r="J18" s="99">
        <f>D18+F18+H18</f>
        <v>20862889</v>
      </c>
      <c r="Q18" s="57"/>
    </row>
    <row r="19" spans="1:17" ht="15.6">
      <c r="A19" s="5"/>
      <c r="B19" s="196" t="s">
        <v>55</v>
      </c>
      <c r="C19" s="385">
        <v>1</v>
      </c>
      <c r="D19" s="99">
        <v>2790582</v>
      </c>
      <c r="E19" s="385"/>
      <c r="F19" s="99"/>
      <c r="G19" s="385">
        <v>1</v>
      </c>
      <c r="H19" s="99">
        <v>152796</v>
      </c>
      <c r="I19" s="386">
        <f>C19+E19+G19</f>
        <v>2</v>
      </c>
      <c r="J19" s="99">
        <f>D19+F19+H19</f>
        <v>2943378</v>
      </c>
    </row>
    <row r="20" spans="1:17" ht="15.6">
      <c r="A20" s="5"/>
      <c r="B20" s="196" t="s">
        <v>155</v>
      </c>
      <c r="C20" s="178">
        <v>0</v>
      </c>
      <c r="D20" s="209">
        <v>0</v>
      </c>
      <c r="E20" s="178"/>
      <c r="F20" s="178"/>
      <c r="G20" s="178">
        <v>1</v>
      </c>
      <c r="H20" s="178">
        <v>346560</v>
      </c>
      <c r="I20" s="209">
        <v>1</v>
      </c>
      <c r="J20" s="178">
        <v>346560</v>
      </c>
    </row>
    <row r="21" spans="1:17" ht="15.6">
      <c r="A21" s="5"/>
      <c r="B21" s="196" t="s">
        <v>23</v>
      </c>
      <c r="C21" s="178">
        <v>0</v>
      </c>
      <c r="D21" s="209">
        <v>0</v>
      </c>
      <c r="E21" s="178"/>
      <c r="F21" s="178"/>
      <c r="G21" s="178">
        <v>129</v>
      </c>
      <c r="H21" s="178">
        <v>111271041</v>
      </c>
      <c r="I21" s="209">
        <v>129</v>
      </c>
      <c r="J21" s="178">
        <v>111271041</v>
      </c>
    </row>
    <row r="22" spans="1:17" ht="16.5" customHeight="1" thickBot="1">
      <c r="A22" s="107"/>
      <c r="B22" s="383" t="s">
        <v>0</v>
      </c>
      <c r="C22" s="384">
        <f>SUM(C11:C21)</f>
        <v>4</v>
      </c>
      <c r="D22" s="323">
        <f>SUM(D11:D21)</f>
        <v>6598868</v>
      </c>
      <c r="E22" s="384"/>
      <c r="F22" s="323"/>
      <c r="G22" s="384">
        <f>SUM(G11:G21)</f>
        <v>207</v>
      </c>
      <c r="H22" s="323">
        <f>SUM(H11:H21)</f>
        <v>263330749</v>
      </c>
      <c r="I22" s="378">
        <f>SUM(I11:I21)</f>
        <v>211</v>
      </c>
      <c r="J22" s="323">
        <f>SUM(J11:J21)</f>
        <v>272625283</v>
      </c>
    </row>
    <row r="23" spans="1:17" ht="15.6" thickTop="1">
      <c r="A23" s="107"/>
      <c r="B23" s="75"/>
      <c r="C23" s="57"/>
      <c r="D23" s="57"/>
      <c r="E23" s="197"/>
      <c r="F23" s="197"/>
      <c r="G23" s="57"/>
      <c r="H23" s="57"/>
      <c r="I23" s="57"/>
      <c r="J23" s="57"/>
    </row>
    <row r="24" spans="1:17">
      <c r="A24" s="5"/>
      <c r="B24" s="68"/>
      <c r="C24" s="25"/>
      <c r="D24" s="25"/>
      <c r="E24" s="25"/>
      <c r="F24" s="25"/>
      <c r="G24" s="25"/>
      <c r="H24" s="25"/>
      <c r="I24" s="25"/>
      <c r="J24" s="25"/>
      <c r="K24" s="5"/>
      <c r="L24" s="5"/>
      <c r="M24" s="5"/>
    </row>
    <row r="25" spans="1:17">
      <c r="B25" s="68"/>
      <c r="C25" s="25"/>
      <c r="D25" s="151"/>
      <c r="E25" s="151"/>
      <c r="F25" s="151"/>
      <c r="G25" s="25"/>
      <c r="H25" s="25"/>
      <c r="I25" s="25"/>
      <c r="J25" s="25"/>
      <c r="K25" s="5"/>
    </row>
    <row r="28" spans="1:17">
      <c r="F28" s="5"/>
      <c r="J28" s="8"/>
    </row>
    <row r="29" spans="1:17">
      <c r="E29" s="5"/>
      <c r="F29" s="5"/>
      <c r="J29" s="8"/>
    </row>
    <row r="31" spans="1:17">
      <c r="B31" s="5"/>
    </row>
    <row r="33" ht="9" customHeight="1"/>
  </sheetData>
  <mergeCells count="8">
    <mergeCell ref="B7:J7"/>
    <mergeCell ref="B8:C8"/>
    <mergeCell ref="I8:J8"/>
    <mergeCell ref="B9:B10"/>
    <mergeCell ref="C9:D9"/>
    <mergeCell ref="G8:H8"/>
    <mergeCell ref="E9:F9"/>
    <mergeCell ref="G9:H9"/>
  </mergeCells>
  <pageMargins left="0.70866141732283472" right="0.85" top="0.74803149606299213" bottom="0.74803149606299213" header="0.31496062992125984" footer="0.31496062992125984"/>
  <pageSetup paperSize="9" orientation="landscape" verticalDpi="0" r:id="rId1"/>
  <headerFooter>
    <oddFooter>&amp;C&amp;14 18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Q41"/>
  <sheetViews>
    <sheetView rightToLeft="1" topLeftCell="A4" workbookViewId="0">
      <selection activeCell="B10" sqref="B10:C10"/>
    </sheetView>
  </sheetViews>
  <sheetFormatPr defaultRowHeight="13.2"/>
  <cols>
    <col min="1" max="1" width="18.88671875" customWidth="1"/>
    <col min="2" max="2" width="21.88671875" customWidth="1"/>
    <col min="3" max="3" width="6.77734375" customWidth="1"/>
    <col min="4" max="4" width="13.5546875" customWidth="1"/>
    <col min="5" max="5" width="6.21875" customWidth="1"/>
    <col min="6" max="6" width="11.6640625" customWidth="1"/>
    <col min="7" max="7" width="8" customWidth="1"/>
    <col min="8" max="8" width="21" customWidth="1"/>
    <col min="9" max="10" width="11" customWidth="1"/>
    <col min="11" max="11" width="0.44140625" customWidth="1"/>
  </cols>
  <sheetData>
    <row r="7" spans="1:9" ht="16.5" customHeight="1"/>
    <row r="8" spans="1:9" ht="16.5" customHeight="1">
      <c r="B8" s="388"/>
      <c r="C8" s="388"/>
      <c r="D8" s="388"/>
      <c r="E8" s="388"/>
      <c r="F8" s="388"/>
      <c r="G8" s="388"/>
      <c r="H8" s="388"/>
    </row>
    <row r="9" spans="1:9" ht="24.75" customHeight="1">
      <c r="B9" s="545" t="s">
        <v>165</v>
      </c>
      <c r="C9" s="545"/>
      <c r="D9" s="545"/>
      <c r="E9" s="545"/>
      <c r="F9" s="545"/>
      <c r="G9" s="545"/>
      <c r="H9" s="545"/>
      <c r="I9" s="25"/>
    </row>
    <row r="10" spans="1:9" ht="17.25" customHeight="1" thickBot="1">
      <c r="B10" s="538" t="s">
        <v>220</v>
      </c>
      <c r="C10" s="538"/>
      <c r="D10" s="277"/>
      <c r="E10" s="277"/>
      <c r="F10" s="131"/>
      <c r="G10" s="547" t="s">
        <v>58</v>
      </c>
      <c r="H10" s="547"/>
      <c r="I10" s="124"/>
    </row>
    <row r="11" spans="1:9" ht="16.5" customHeight="1" thickTop="1">
      <c r="B11" s="540" t="s">
        <v>13</v>
      </c>
      <c r="C11" s="508" t="s">
        <v>108</v>
      </c>
      <c r="D11" s="508"/>
      <c r="E11" s="548" t="s">
        <v>81</v>
      </c>
      <c r="F11" s="548"/>
      <c r="G11" s="493" t="s">
        <v>71</v>
      </c>
      <c r="H11" s="493"/>
    </row>
    <row r="12" spans="1:9" ht="16.5" customHeight="1">
      <c r="B12" s="546"/>
      <c r="C12" s="456"/>
      <c r="D12" s="456"/>
      <c r="E12" s="457"/>
      <c r="F12" s="457"/>
      <c r="G12" s="426"/>
      <c r="H12" s="426"/>
    </row>
    <row r="13" spans="1:9" ht="20.25" customHeight="1" thickBot="1">
      <c r="B13" s="541"/>
      <c r="C13" s="336" t="s">
        <v>8</v>
      </c>
      <c r="D13" s="336" t="s">
        <v>9</v>
      </c>
      <c r="E13" s="333" t="s">
        <v>8</v>
      </c>
      <c r="F13" s="336" t="s">
        <v>9</v>
      </c>
      <c r="G13" s="336" t="s">
        <v>8</v>
      </c>
      <c r="H13" s="336" t="s">
        <v>9</v>
      </c>
    </row>
    <row r="14" spans="1:9" ht="35.4" customHeight="1" thickTop="1" thickBot="1">
      <c r="B14" s="475" t="s">
        <v>22</v>
      </c>
      <c r="C14" s="476">
        <v>45</v>
      </c>
      <c r="D14" s="477">
        <v>78636895</v>
      </c>
      <c r="E14" s="476">
        <v>2</v>
      </c>
      <c r="F14" s="476">
        <v>2913911</v>
      </c>
      <c r="G14" s="476">
        <v>47</v>
      </c>
      <c r="H14" s="476">
        <v>81550806</v>
      </c>
    </row>
    <row r="15" spans="1:9" s="15" customFormat="1" ht="27" customHeight="1" thickBot="1">
      <c r="A15" s="469"/>
      <c r="B15" s="470" t="s">
        <v>56</v>
      </c>
      <c r="C15" s="471">
        <v>45</v>
      </c>
      <c r="D15" s="471">
        <v>78636895</v>
      </c>
      <c r="E15" s="471">
        <v>2</v>
      </c>
      <c r="F15" s="472">
        <v>2913911</v>
      </c>
      <c r="G15" s="473">
        <v>47</v>
      </c>
      <c r="H15" s="474">
        <v>81550806</v>
      </c>
    </row>
    <row r="16" spans="1:9" ht="21" customHeight="1" thickTop="1">
      <c r="B16" s="544" t="s">
        <v>147</v>
      </c>
      <c r="C16" s="544"/>
      <c r="D16" s="544"/>
      <c r="E16" s="544"/>
      <c r="F16" s="544"/>
    </row>
    <row r="17" spans="1:17">
      <c r="B17" s="543"/>
      <c r="C17" s="543"/>
      <c r="D17" s="543"/>
      <c r="E17" s="543"/>
      <c r="F17" s="543"/>
    </row>
    <row r="18" spans="1:17">
      <c r="C18" s="6"/>
      <c r="D18" s="6"/>
      <c r="E18" s="6"/>
      <c r="F18" s="150"/>
    </row>
    <row r="19" spans="1:17">
      <c r="P19" s="5"/>
    </row>
    <row r="20" spans="1:17" ht="15.6">
      <c r="A20" s="5"/>
      <c r="B20" s="5"/>
      <c r="N20" s="144"/>
      <c r="O20" s="180"/>
      <c r="P20" s="178"/>
      <c r="Q20" s="178"/>
    </row>
    <row r="21" spans="1:17">
      <c r="G21" s="179"/>
      <c r="N21" s="5"/>
      <c r="O21" s="5"/>
    </row>
    <row r="22" spans="1:17">
      <c r="N22" s="5"/>
    </row>
    <row r="23" spans="1:17">
      <c r="N23" s="5"/>
    </row>
    <row r="25" spans="1:17">
      <c r="N25" s="5"/>
      <c r="O25" s="5"/>
    </row>
    <row r="33" hidden="1"/>
    <row r="34" hidden="1"/>
    <row r="35" hidden="1"/>
    <row r="36" hidden="1"/>
    <row r="37" hidden="1"/>
    <row r="38" hidden="1"/>
    <row r="39" hidden="1"/>
    <row r="40" hidden="1"/>
    <row r="41" hidden="1"/>
  </sheetData>
  <mergeCells count="9">
    <mergeCell ref="B17:F17"/>
    <mergeCell ref="B16:F16"/>
    <mergeCell ref="B9:H9"/>
    <mergeCell ref="B10:C10"/>
    <mergeCell ref="B11:B13"/>
    <mergeCell ref="G11:H11"/>
    <mergeCell ref="G10:H10"/>
    <mergeCell ref="C11:D11"/>
    <mergeCell ref="E11:F11"/>
  </mergeCells>
  <pageMargins left="0.70866141732283472" right="1.06" top="0.74803149606299213" bottom="0.74803149606299213" header="0.31496062992125984" footer="0.31496062992125984"/>
  <pageSetup paperSize="9" orientation="landscape" verticalDpi="0" r:id="rId1"/>
  <headerFooter>
    <oddFooter>&amp;C&amp;14 19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"/>
  <sheetViews>
    <sheetView rightToLeft="1" view="pageBreakPreview" zoomScale="85" zoomScaleSheetLayoutView="85" workbookViewId="0">
      <selection activeCell="B2" sqref="B2"/>
    </sheetView>
  </sheetViews>
  <sheetFormatPr defaultColWidth="9.109375" defaultRowHeight="21.9" customHeight="1"/>
  <cols>
    <col min="1" max="1" width="2.88671875" style="25" customWidth="1"/>
    <col min="2" max="2" width="32" style="68" customWidth="1"/>
    <col min="3" max="3" width="4.21875" style="25" bestFit="1" customWidth="1"/>
    <col min="4" max="4" width="14" style="25" customWidth="1"/>
    <col min="5" max="5" width="7.88671875" style="25" customWidth="1"/>
    <col min="6" max="6" width="17.21875" style="25" customWidth="1"/>
    <col min="7" max="7" width="5.21875" style="25" customWidth="1"/>
    <col min="8" max="8" width="12.44140625" style="25" customWidth="1"/>
    <col min="9" max="9" width="6.88671875" style="25" customWidth="1"/>
    <col min="10" max="10" width="16.5546875" style="25" customWidth="1"/>
    <col min="11" max="11" width="1.5546875" style="25" customWidth="1"/>
    <col min="12" max="12" width="2.21875" style="25" hidden="1" customWidth="1"/>
    <col min="13" max="16384" width="9.109375" style="25"/>
  </cols>
  <sheetData>
    <row r="1" spans="1:17" ht="35.4" customHeight="1">
      <c r="A1" s="50"/>
      <c r="B1" s="549" t="s">
        <v>166</v>
      </c>
      <c r="C1" s="549"/>
      <c r="D1" s="549"/>
      <c r="E1" s="549"/>
      <c r="F1" s="549"/>
      <c r="G1" s="549"/>
      <c r="H1" s="549"/>
      <c r="I1" s="549"/>
      <c r="J1" s="549"/>
    </row>
    <row r="2" spans="1:17" ht="24.6" customHeight="1" thickBot="1">
      <c r="A2" s="50"/>
      <c r="B2" s="301" t="s">
        <v>221</v>
      </c>
      <c r="C2" s="302"/>
      <c r="D2" s="301"/>
      <c r="E2" s="301"/>
      <c r="F2" s="301"/>
      <c r="G2" s="303"/>
      <c r="H2" s="303"/>
      <c r="I2" s="303"/>
      <c r="J2" s="303"/>
    </row>
    <row r="3" spans="1:17" s="28" customFormat="1" ht="18.75" customHeight="1" thickTop="1">
      <c r="A3" s="102"/>
      <c r="B3" s="396" t="s">
        <v>13</v>
      </c>
      <c r="C3" s="515" t="s">
        <v>199</v>
      </c>
      <c r="D3" s="515"/>
      <c r="E3" s="515" t="s">
        <v>81</v>
      </c>
      <c r="F3" s="515"/>
      <c r="G3" s="550" t="s">
        <v>208</v>
      </c>
      <c r="H3" s="550" t="s">
        <v>81</v>
      </c>
      <c r="I3" s="510" t="s">
        <v>78</v>
      </c>
      <c r="J3" s="510"/>
    </row>
    <row r="4" spans="1:17" ht="11.25" customHeight="1">
      <c r="A4" s="50"/>
      <c r="B4" s="389"/>
      <c r="C4" s="390"/>
      <c r="D4" s="390"/>
      <c r="E4" s="390"/>
      <c r="F4" s="390"/>
      <c r="G4" s="389"/>
      <c r="H4" s="390"/>
      <c r="I4" s="391"/>
      <c r="J4" s="391"/>
    </row>
    <row r="5" spans="1:17" ht="23.25" customHeight="1" thickBot="1">
      <c r="A5" s="290"/>
      <c r="B5" s="392"/>
      <c r="C5" s="393" t="s">
        <v>8</v>
      </c>
      <c r="D5" s="393" t="s">
        <v>9</v>
      </c>
      <c r="E5" s="393" t="s">
        <v>8</v>
      </c>
      <c r="F5" s="393" t="s">
        <v>9</v>
      </c>
      <c r="G5" s="353" t="s">
        <v>8</v>
      </c>
      <c r="H5" s="353" t="s">
        <v>9</v>
      </c>
      <c r="I5" s="394" t="s">
        <v>8</v>
      </c>
      <c r="J5" s="395" t="s">
        <v>9</v>
      </c>
      <c r="K5" s="28"/>
      <c r="L5" s="28"/>
      <c r="M5" s="37"/>
    </row>
    <row r="6" spans="1:17" s="466" customFormat="1" ht="25.2" customHeight="1" thickTop="1">
      <c r="A6" s="463"/>
      <c r="B6" s="464" t="s">
        <v>113</v>
      </c>
      <c r="C6" s="305">
        <v>3</v>
      </c>
      <c r="D6" s="305">
        <v>2584728</v>
      </c>
      <c r="E6" s="305">
        <v>183</v>
      </c>
      <c r="F6" s="305">
        <v>212798348</v>
      </c>
      <c r="G6" s="305">
        <v>1</v>
      </c>
      <c r="H6" s="305">
        <v>849408</v>
      </c>
      <c r="I6" s="305">
        <f>C6+E6+G6</f>
        <v>187</v>
      </c>
      <c r="J6" s="305">
        <v>216232484</v>
      </c>
      <c r="K6" s="465"/>
      <c r="L6" s="465"/>
    </row>
    <row r="7" spans="1:17" s="33" customFormat="1" ht="30.6" customHeight="1">
      <c r="A7" s="102"/>
      <c r="B7" s="464" t="s">
        <v>62</v>
      </c>
      <c r="C7" s="304">
        <v>1</v>
      </c>
      <c r="D7" s="304">
        <v>763035</v>
      </c>
      <c r="E7" s="304">
        <v>2</v>
      </c>
      <c r="F7" s="304">
        <v>2452667</v>
      </c>
      <c r="G7" s="305">
        <v>0</v>
      </c>
      <c r="H7" s="305">
        <v>0</v>
      </c>
      <c r="I7" s="304">
        <v>3</v>
      </c>
      <c r="J7" s="304">
        <v>3215702</v>
      </c>
      <c r="K7" s="28"/>
      <c r="L7" s="28"/>
    </row>
    <row r="8" spans="1:17" s="28" customFormat="1" ht="33" customHeight="1" thickBot="1">
      <c r="A8" s="102"/>
      <c r="B8" s="467" t="s">
        <v>0</v>
      </c>
      <c r="C8" s="397">
        <f>SUM(C6:C7)</f>
        <v>4</v>
      </c>
      <c r="D8" s="397">
        <f>SUM(D6:D7)</f>
        <v>3347763</v>
      </c>
      <c r="E8" s="397">
        <f>SUM(E6:E7)</f>
        <v>185</v>
      </c>
      <c r="F8" s="397">
        <f>SUM(F6:F7)</f>
        <v>215251015</v>
      </c>
      <c r="G8" s="398">
        <v>1</v>
      </c>
      <c r="H8" s="398">
        <v>849408</v>
      </c>
      <c r="I8" s="398">
        <f>SUM(I6:I7)</f>
        <v>190</v>
      </c>
      <c r="J8" s="398">
        <f>SUM(J6:J7)</f>
        <v>219448186</v>
      </c>
      <c r="M8" s="128"/>
    </row>
    <row r="9" spans="1:17" s="33" customFormat="1" ht="17.25" customHeight="1" thickTop="1">
      <c r="A9" s="102"/>
      <c r="B9" s="74"/>
      <c r="C9" s="50"/>
      <c r="D9" s="50"/>
      <c r="E9" s="50"/>
      <c r="F9" s="50"/>
      <c r="G9" s="261"/>
      <c r="H9" s="50"/>
      <c r="I9" s="50"/>
      <c r="J9" s="50"/>
      <c r="K9" s="28"/>
      <c r="L9" s="28"/>
    </row>
    <row r="10" spans="1:17" ht="21.9" customHeight="1">
      <c r="A10" s="50"/>
      <c r="B10" s="74"/>
      <c r="C10" s="50"/>
      <c r="D10" s="50"/>
      <c r="E10" s="50"/>
      <c r="F10" s="50"/>
      <c r="G10" s="50"/>
      <c r="H10" s="50"/>
      <c r="I10" s="50"/>
      <c r="J10" s="50"/>
      <c r="P10" s="37"/>
      <c r="Q10" s="37"/>
    </row>
    <row r="13" spans="1:17" ht="21.9" customHeight="1">
      <c r="L13" s="37"/>
      <c r="M13" s="37"/>
    </row>
    <row r="14" spans="1:17" ht="21.9" customHeight="1">
      <c r="M14" s="37"/>
    </row>
  </sheetData>
  <mergeCells count="5">
    <mergeCell ref="B1:J1"/>
    <mergeCell ref="G3:H3"/>
    <mergeCell ref="I3:J3"/>
    <mergeCell ref="E3:F3"/>
    <mergeCell ref="C3:D3"/>
  </mergeCells>
  <printOptions horizontalCentered="1" verticalCentered="1"/>
  <pageMargins left="0.31496062992125984" right="0.15748031496062992" top="0.74803149606299213" bottom="2.71" header="0.31496062992125984" footer="0.31496062992125984"/>
  <pageSetup paperSize="9" scale="84" orientation="landscape" r:id="rId1"/>
  <headerFooter>
    <oddFooter>&amp;C&amp;14 20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"/>
  <sheetViews>
    <sheetView rightToLeft="1" view="pageBreakPreview" topLeftCell="B1" zoomScale="85" zoomScaleSheetLayoutView="85" workbookViewId="0">
      <selection activeCell="B4" sqref="B4"/>
    </sheetView>
  </sheetViews>
  <sheetFormatPr defaultColWidth="9.109375" defaultRowHeight="21.9" customHeight="1"/>
  <cols>
    <col min="1" max="1" width="2.77734375" style="25" hidden="1" customWidth="1"/>
    <col min="2" max="2" width="22.6640625" style="68" customWidth="1"/>
    <col min="3" max="3" width="6.5546875" style="68" customWidth="1"/>
    <col min="4" max="4" width="12.109375" style="68" customWidth="1"/>
    <col min="5" max="5" width="7.77734375" style="68" customWidth="1"/>
    <col min="6" max="6" width="11.5546875" style="68" customWidth="1"/>
    <col min="7" max="7" width="6.77734375" style="25" customWidth="1"/>
    <col min="8" max="8" width="15.88671875" style="25" customWidth="1"/>
    <col min="9" max="9" width="7" style="25" customWidth="1"/>
    <col min="10" max="10" width="21.5546875" style="25" customWidth="1"/>
    <col min="11" max="11" width="9.6640625" style="25" customWidth="1"/>
    <col min="12" max="16384" width="9.109375" style="25"/>
  </cols>
  <sheetData>
    <row r="1" spans="1:13" ht="48.75" customHeight="1"/>
    <row r="2" spans="1:13" ht="21.9" customHeight="1">
      <c r="B2" s="551" t="s">
        <v>167</v>
      </c>
      <c r="C2" s="551"/>
      <c r="D2" s="551"/>
      <c r="E2" s="551"/>
      <c r="F2" s="551"/>
      <c r="G2" s="551"/>
      <c r="H2" s="551"/>
      <c r="I2" s="551"/>
      <c r="J2" s="551"/>
    </row>
    <row r="3" spans="1:13" ht="3" customHeight="1">
      <c r="B3" s="335"/>
      <c r="C3" s="447"/>
      <c r="D3" s="447"/>
      <c r="E3" s="447"/>
      <c r="F3" s="447"/>
      <c r="G3" s="335"/>
      <c r="H3" s="335"/>
      <c r="I3" s="335"/>
      <c r="J3" s="335"/>
    </row>
    <row r="4" spans="1:13" ht="15.6" customHeight="1" thickBot="1">
      <c r="B4" s="275" t="s">
        <v>221</v>
      </c>
      <c r="C4" s="59"/>
      <c r="D4" s="59"/>
      <c r="E4" s="59"/>
      <c r="F4" s="59"/>
      <c r="G4" s="49"/>
      <c r="H4" s="49"/>
      <c r="I4" s="552" t="s">
        <v>38</v>
      </c>
      <c r="J4" s="552"/>
    </row>
    <row r="5" spans="1:13" ht="21.9" customHeight="1" thickTop="1">
      <c r="B5" s="523" t="s">
        <v>7</v>
      </c>
      <c r="C5" s="515" t="s">
        <v>103</v>
      </c>
      <c r="D5" s="515"/>
      <c r="E5" s="515" t="s">
        <v>76</v>
      </c>
      <c r="F5" s="515"/>
      <c r="G5" s="525" t="s">
        <v>92</v>
      </c>
      <c r="H5" s="525"/>
      <c r="I5" s="510" t="s">
        <v>71</v>
      </c>
      <c r="J5" s="510"/>
      <c r="L5" s="37"/>
      <c r="M5" s="37"/>
    </row>
    <row r="6" spans="1:13" ht="21.9" customHeight="1" thickBot="1">
      <c r="B6" s="524"/>
      <c r="C6" s="448" t="s">
        <v>8</v>
      </c>
      <c r="D6" s="448" t="s">
        <v>9</v>
      </c>
      <c r="E6" s="448" t="s">
        <v>8</v>
      </c>
      <c r="F6" s="448" t="s">
        <v>9</v>
      </c>
      <c r="G6" s="352" t="s">
        <v>8</v>
      </c>
      <c r="H6" s="399" t="s">
        <v>65</v>
      </c>
      <c r="I6" s="352" t="s">
        <v>8</v>
      </c>
      <c r="J6" s="352" t="s">
        <v>52</v>
      </c>
      <c r="M6" s="37"/>
    </row>
    <row r="7" spans="1:13" ht="28.5" customHeight="1" thickTop="1">
      <c r="B7" s="185" t="s">
        <v>24</v>
      </c>
      <c r="C7" s="98">
        <v>5</v>
      </c>
      <c r="D7" s="178">
        <v>89296011</v>
      </c>
      <c r="E7" s="98">
        <v>1</v>
      </c>
      <c r="F7" s="178">
        <v>3500000</v>
      </c>
      <c r="G7" s="256">
        <v>0</v>
      </c>
      <c r="H7" s="178">
        <v>0</v>
      </c>
      <c r="I7" s="209">
        <v>6</v>
      </c>
      <c r="J7" s="209">
        <v>92796011</v>
      </c>
    </row>
    <row r="8" spans="1:13" ht="28.5" customHeight="1">
      <c r="A8" s="449"/>
      <c r="B8" s="256" t="s">
        <v>62</v>
      </c>
      <c r="C8" s="256">
        <v>0</v>
      </c>
      <c r="D8" s="254">
        <v>0</v>
      </c>
      <c r="E8" s="256">
        <v>0</v>
      </c>
      <c r="F8" s="256">
        <v>0</v>
      </c>
      <c r="G8" s="178">
        <v>1</v>
      </c>
      <c r="H8" s="178">
        <v>340000</v>
      </c>
      <c r="I8" s="209">
        <v>1</v>
      </c>
      <c r="J8" s="209">
        <v>340000</v>
      </c>
    </row>
    <row r="9" spans="1:13" ht="28.5" customHeight="1">
      <c r="A9" s="450"/>
      <c r="B9" s="185" t="s">
        <v>156</v>
      </c>
      <c r="C9" s="98">
        <v>0</v>
      </c>
      <c r="D9" s="247">
        <v>0</v>
      </c>
      <c r="E9" s="98">
        <v>0</v>
      </c>
      <c r="F9" s="98">
        <v>0</v>
      </c>
      <c r="G9" s="98">
        <v>1</v>
      </c>
      <c r="H9" s="98">
        <v>2039000</v>
      </c>
      <c r="I9" s="98">
        <v>1</v>
      </c>
      <c r="J9" s="209">
        <v>2039000</v>
      </c>
    </row>
    <row r="10" spans="1:13" ht="28.5" customHeight="1">
      <c r="B10" s="185" t="s">
        <v>22</v>
      </c>
      <c r="C10" s="98">
        <v>1</v>
      </c>
      <c r="D10" s="209">
        <v>1745100</v>
      </c>
      <c r="E10" s="98">
        <v>2</v>
      </c>
      <c r="F10" s="209">
        <v>1599921</v>
      </c>
      <c r="G10" s="256">
        <v>207</v>
      </c>
      <c r="H10" s="178">
        <v>2295149638</v>
      </c>
      <c r="I10" s="209">
        <v>210</v>
      </c>
      <c r="J10" s="209">
        <v>498072737</v>
      </c>
    </row>
    <row r="11" spans="1:13" ht="22.5" customHeight="1" thickBot="1">
      <c r="B11" s="400" t="s">
        <v>0</v>
      </c>
      <c r="C11" s="451">
        <f t="shared" ref="C11:J11" si="0">SUM(C7:C10)</f>
        <v>6</v>
      </c>
      <c r="D11" s="402">
        <f t="shared" si="0"/>
        <v>91041111</v>
      </c>
      <c r="E11" s="451">
        <f t="shared" si="0"/>
        <v>3</v>
      </c>
      <c r="F11" s="402">
        <f t="shared" si="0"/>
        <v>5099921</v>
      </c>
      <c r="G11" s="401">
        <f t="shared" si="0"/>
        <v>209</v>
      </c>
      <c r="H11" s="402">
        <f t="shared" si="0"/>
        <v>2297528638</v>
      </c>
      <c r="I11" s="452">
        <f t="shared" si="0"/>
        <v>218</v>
      </c>
      <c r="J11" s="452">
        <f t="shared" si="0"/>
        <v>593247748</v>
      </c>
    </row>
    <row r="12" spans="1:13" s="28" customFormat="1" ht="17.25" hidden="1" customHeight="1" thickBot="1">
      <c r="B12" s="82"/>
      <c r="C12" s="82"/>
      <c r="D12" s="82"/>
      <c r="E12" s="82"/>
      <c r="F12" s="82"/>
      <c r="G12" s="100"/>
      <c r="H12" s="101"/>
      <c r="I12" s="100"/>
      <c r="J12" s="101"/>
    </row>
    <row r="13" spans="1:13" ht="21.9" customHeight="1" thickTop="1">
      <c r="B13" s="132"/>
      <c r="C13" s="132"/>
      <c r="D13" s="132"/>
      <c r="E13" s="132"/>
      <c r="F13" s="132"/>
      <c r="G13" s="133"/>
      <c r="H13" s="133"/>
      <c r="I13" s="133"/>
      <c r="J13" s="133"/>
    </row>
  </sheetData>
  <mergeCells count="7">
    <mergeCell ref="B2:J2"/>
    <mergeCell ref="I4:J4"/>
    <mergeCell ref="B5:B6"/>
    <mergeCell ref="G5:H5"/>
    <mergeCell ref="I5:J5"/>
    <mergeCell ref="E5:F5"/>
    <mergeCell ref="C5:D5"/>
  </mergeCells>
  <printOptions horizontalCentered="1" verticalCentered="1"/>
  <pageMargins left="0.47" right="1.84" top="0.74803149606299213" bottom="3.31" header="0.31496062992125984" footer="0.31496062992125984"/>
  <pageSetup paperSize="9" scale="94" orientation="landscape" r:id="rId1"/>
  <headerFooter>
    <oddFooter>&amp;C&amp;14 21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Z26"/>
  <sheetViews>
    <sheetView rightToLeft="1" view="pageBreakPreview" topLeftCell="B6" zoomScale="85" zoomScaleSheetLayoutView="85" workbookViewId="0">
      <selection activeCell="C7" sqref="C7:D7"/>
    </sheetView>
  </sheetViews>
  <sheetFormatPr defaultColWidth="9.109375" defaultRowHeight="21.9" customHeight="1"/>
  <cols>
    <col min="1" max="1" width="5.109375" style="25" customWidth="1"/>
    <col min="2" max="2" width="3" style="25" customWidth="1"/>
    <col min="3" max="3" width="31.33203125" style="68" customWidth="1"/>
    <col min="4" max="4" width="7.44140625" style="25" customWidth="1"/>
    <col min="5" max="5" width="17.109375" style="25" customWidth="1"/>
    <col min="6" max="6" width="5.44140625" style="25" customWidth="1"/>
    <col min="7" max="7" width="13.109375" style="25" customWidth="1"/>
    <col min="8" max="8" width="6.88671875" style="25" customWidth="1"/>
    <col min="9" max="9" width="27.44140625" style="25" customWidth="1"/>
    <col min="10" max="10" width="4.6640625" style="25" customWidth="1"/>
    <col min="11" max="17" width="9.109375" style="25" hidden="1" customWidth="1"/>
    <col min="18" max="16384" width="9.109375" style="25"/>
  </cols>
  <sheetData>
    <row r="2" spans="2:26" ht="20.25" customHeight="1"/>
    <row r="3" spans="2:26" ht="5.25" hidden="1" customHeight="1"/>
    <row r="4" spans="2:26" ht="12" hidden="1" customHeight="1"/>
    <row r="5" spans="2:26" ht="38.25" hidden="1" customHeight="1"/>
    <row r="6" spans="2:26" ht="26.25" customHeight="1">
      <c r="C6" s="509" t="s">
        <v>168</v>
      </c>
      <c r="D6" s="509"/>
      <c r="E6" s="509"/>
      <c r="F6" s="509"/>
      <c r="G6" s="509"/>
      <c r="H6" s="509"/>
      <c r="I6" s="509"/>
      <c r="V6" s="87"/>
      <c r="W6" s="87"/>
    </row>
    <row r="7" spans="2:26" ht="21.9" customHeight="1" thickBot="1">
      <c r="C7" s="529" t="s">
        <v>221</v>
      </c>
      <c r="D7" s="529"/>
      <c r="E7" s="59"/>
      <c r="F7" s="59"/>
      <c r="G7" s="59"/>
      <c r="H7" s="50"/>
      <c r="I7" s="136" t="s">
        <v>84</v>
      </c>
    </row>
    <row r="8" spans="2:26" ht="21.9" customHeight="1" thickTop="1">
      <c r="C8" s="523" t="s">
        <v>37</v>
      </c>
      <c r="D8" s="510" t="s">
        <v>119</v>
      </c>
      <c r="E8" s="510"/>
      <c r="F8" s="510" t="s">
        <v>81</v>
      </c>
      <c r="G8" s="510"/>
      <c r="H8" s="510" t="s">
        <v>69</v>
      </c>
      <c r="I8" s="510"/>
      <c r="J8" s="28"/>
      <c r="K8" s="28"/>
      <c r="L8" s="28"/>
      <c r="M8" s="28"/>
      <c r="N8" s="28"/>
      <c r="O8" s="28"/>
      <c r="P8" s="28"/>
      <c r="Q8" s="28"/>
    </row>
    <row r="9" spans="2:26" ht="21.9" customHeight="1" thickBot="1">
      <c r="C9" s="524"/>
      <c r="D9" s="352" t="s">
        <v>68</v>
      </c>
      <c r="E9" s="352" t="s">
        <v>9</v>
      </c>
      <c r="F9" s="352" t="s">
        <v>8</v>
      </c>
      <c r="G9" s="352" t="s">
        <v>9</v>
      </c>
      <c r="H9" s="352" t="s">
        <v>68</v>
      </c>
      <c r="I9" s="352" t="s">
        <v>66</v>
      </c>
      <c r="J9" s="28"/>
      <c r="K9" s="28"/>
      <c r="L9" s="28"/>
      <c r="M9" s="28"/>
      <c r="N9" s="28"/>
      <c r="O9" s="28"/>
      <c r="P9" s="28"/>
      <c r="Q9" s="28"/>
      <c r="V9" s="33"/>
      <c r="W9" s="87"/>
    </row>
    <row r="10" spans="2:26" s="33" customFormat="1" ht="26.25" customHeight="1" thickTop="1">
      <c r="B10" s="28"/>
      <c r="C10" s="98" t="s">
        <v>55</v>
      </c>
      <c r="D10" s="178">
        <v>4</v>
      </c>
      <c r="E10" s="178">
        <v>20519427</v>
      </c>
      <c r="F10" s="178">
        <v>0</v>
      </c>
      <c r="G10" s="178">
        <v>0</v>
      </c>
      <c r="H10" s="178">
        <f>D10+F10</f>
        <v>4</v>
      </c>
      <c r="I10" s="178">
        <f>E10+G10</f>
        <v>20519427</v>
      </c>
      <c r="J10" s="28"/>
      <c r="K10" s="28"/>
      <c r="L10" s="28"/>
      <c r="M10" s="28"/>
      <c r="N10" s="28"/>
      <c r="O10" s="28"/>
      <c r="P10" s="28"/>
      <c r="Q10" s="28"/>
      <c r="W10" s="187"/>
    </row>
    <row r="11" spans="2:26" s="28" customFormat="1" ht="21.9" customHeight="1">
      <c r="C11" s="98" t="s">
        <v>157</v>
      </c>
      <c r="D11" s="178">
        <v>54</v>
      </c>
      <c r="E11" s="178">
        <v>195084239</v>
      </c>
      <c r="F11" s="178">
        <v>6</v>
      </c>
      <c r="G11" s="178">
        <v>5813496</v>
      </c>
      <c r="H11" s="178">
        <f t="shared" ref="H11:H20" si="0">D11+F11</f>
        <v>60</v>
      </c>
      <c r="I11" s="178">
        <f t="shared" ref="I11:I20" si="1">E11+G11</f>
        <v>200897735</v>
      </c>
      <c r="W11" s="186"/>
    </row>
    <row r="12" spans="2:26" s="33" customFormat="1" ht="26.25" customHeight="1">
      <c r="B12" s="28"/>
      <c r="C12" s="98" t="s">
        <v>158</v>
      </c>
      <c r="D12" s="178">
        <v>1</v>
      </c>
      <c r="E12" s="178">
        <v>4221577</v>
      </c>
      <c r="F12" s="178">
        <v>0</v>
      </c>
      <c r="G12" s="178">
        <v>0</v>
      </c>
      <c r="H12" s="178">
        <f t="shared" si="0"/>
        <v>1</v>
      </c>
      <c r="I12" s="178">
        <f t="shared" si="1"/>
        <v>4221577</v>
      </c>
      <c r="J12" s="28"/>
      <c r="K12" s="28"/>
      <c r="L12" s="28"/>
      <c r="M12" s="28"/>
      <c r="N12" s="28"/>
      <c r="O12" s="28"/>
      <c r="P12" s="28"/>
      <c r="Q12" s="28"/>
      <c r="V12" s="28"/>
    </row>
    <row r="13" spans="2:26" ht="24" customHeight="1">
      <c r="B13" s="28"/>
      <c r="C13" s="98" t="s">
        <v>24</v>
      </c>
      <c r="D13" s="178">
        <v>13</v>
      </c>
      <c r="E13" s="178">
        <v>1212038034</v>
      </c>
      <c r="F13" s="178">
        <v>1</v>
      </c>
      <c r="G13" s="178">
        <v>25863250</v>
      </c>
      <c r="H13" s="178">
        <f t="shared" si="0"/>
        <v>14</v>
      </c>
      <c r="I13" s="178">
        <f t="shared" si="1"/>
        <v>1237901284</v>
      </c>
      <c r="J13" s="28"/>
      <c r="K13" s="28"/>
      <c r="L13" s="28"/>
      <c r="M13" s="28"/>
      <c r="N13" s="28"/>
      <c r="O13" s="28"/>
      <c r="P13" s="28"/>
      <c r="Q13" s="28"/>
    </row>
    <row r="14" spans="2:26" ht="24" customHeight="1">
      <c r="B14" s="28"/>
      <c r="C14" s="98" t="s">
        <v>154</v>
      </c>
      <c r="D14" s="178">
        <v>3</v>
      </c>
      <c r="E14" s="178">
        <v>2604421</v>
      </c>
      <c r="F14" s="178">
        <v>0</v>
      </c>
      <c r="G14" s="178">
        <v>0</v>
      </c>
      <c r="H14" s="178">
        <f t="shared" si="0"/>
        <v>3</v>
      </c>
      <c r="I14" s="178">
        <f t="shared" si="1"/>
        <v>2604421</v>
      </c>
      <c r="J14" s="28"/>
      <c r="K14" s="28"/>
      <c r="L14" s="28"/>
      <c r="M14" s="28"/>
      <c r="N14" s="28"/>
      <c r="O14" s="28"/>
      <c r="P14" s="28"/>
      <c r="Q14" s="28"/>
    </row>
    <row r="15" spans="2:26" s="28" customFormat="1" ht="21" customHeight="1">
      <c r="C15" s="98" t="s">
        <v>42</v>
      </c>
      <c r="D15" s="178">
        <v>2</v>
      </c>
      <c r="E15" s="178">
        <v>12346385</v>
      </c>
      <c r="F15" s="178">
        <v>0</v>
      </c>
      <c r="G15" s="178">
        <v>0</v>
      </c>
      <c r="H15" s="178">
        <f t="shared" si="0"/>
        <v>2</v>
      </c>
      <c r="I15" s="178">
        <f t="shared" si="1"/>
        <v>12346385</v>
      </c>
    </row>
    <row r="16" spans="2:26" ht="24" customHeight="1">
      <c r="B16" s="28"/>
      <c r="C16" s="98" t="s">
        <v>138</v>
      </c>
      <c r="D16" s="178">
        <v>1</v>
      </c>
      <c r="E16" s="178">
        <v>976000</v>
      </c>
      <c r="F16" s="178">
        <v>0</v>
      </c>
      <c r="G16" s="178">
        <v>0</v>
      </c>
      <c r="H16" s="178">
        <f t="shared" si="0"/>
        <v>1</v>
      </c>
      <c r="I16" s="178">
        <f t="shared" si="1"/>
        <v>976000</v>
      </c>
      <c r="J16" s="28"/>
      <c r="K16" s="28"/>
      <c r="L16" s="28"/>
      <c r="M16" s="28"/>
      <c r="N16" s="28"/>
      <c r="O16" s="28"/>
      <c r="P16" s="28"/>
      <c r="Q16" s="28"/>
      <c r="S16" s="37"/>
      <c r="Z16" s="37"/>
    </row>
    <row r="17" spans="2:25" s="28" customFormat="1" ht="28.5" customHeight="1">
      <c r="C17" s="98" t="s">
        <v>159</v>
      </c>
      <c r="D17" s="178">
        <v>2</v>
      </c>
      <c r="E17" s="178">
        <v>2633130</v>
      </c>
      <c r="F17" s="178">
        <v>0</v>
      </c>
      <c r="G17" s="178">
        <v>0</v>
      </c>
      <c r="H17" s="178">
        <f t="shared" si="0"/>
        <v>2</v>
      </c>
      <c r="I17" s="178">
        <f t="shared" si="1"/>
        <v>2633130</v>
      </c>
      <c r="Y17" s="128"/>
    </row>
    <row r="18" spans="2:25" s="28" customFormat="1" ht="28.5" customHeight="1">
      <c r="C18" s="98" t="s">
        <v>160</v>
      </c>
      <c r="D18" s="178">
        <v>1</v>
      </c>
      <c r="E18" s="178">
        <v>1079505</v>
      </c>
      <c r="F18" s="178">
        <v>0</v>
      </c>
      <c r="G18" s="178">
        <v>0</v>
      </c>
      <c r="H18" s="178">
        <f t="shared" si="0"/>
        <v>1</v>
      </c>
      <c r="I18" s="178">
        <f t="shared" si="1"/>
        <v>1079505</v>
      </c>
      <c r="R18" s="128"/>
    </row>
    <row r="19" spans="2:25" s="28" customFormat="1" ht="28.5" customHeight="1">
      <c r="C19" s="98" t="s">
        <v>62</v>
      </c>
      <c r="D19" s="178">
        <v>1</v>
      </c>
      <c r="E19" s="178">
        <v>2083969</v>
      </c>
      <c r="F19" s="178">
        <v>0</v>
      </c>
      <c r="G19" s="178">
        <v>0</v>
      </c>
      <c r="H19" s="178">
        <f t="shared" si="0"/>
        <v>1</v>
      </c>
      <c r="I19" s="178">
        <f t="shared" si="1"/>
        <v>2083969</v>
      </c>
      <c r="R19" s="128"/>
    </row>
    <row r="20" spans="2:25" s="28" customFormat="1" ht="28.5" customHeight="1">
      <c r="C20" s="98" t="s">
        <v>141</v>
      </c>
      <c r="D20" s="178">
        <v>194</v>
      </c>
      <c r="E20" s="178">
        <v>1262204251</v>
      </c>
      <c r="F20" s="178">
        <v>3</v>
      </c>
      <c r="G20" s="178">
        <v>8344331</v>
      </c>
      <c r="H20" s="178">
        <f t="shared" si="0"/>
        <v>197</v>
      </c>
      <c r="I20" s="178">
        <f t="shared" si="1"/>
        <v>1270548582</v>
      </c>
    </row>
    <row r="21" spans="2:25" s="28" customFormat="1" ht="26.25" customHeight="1" thickBot="1">
      <c r="B21" s="128"/>
      <c r="C21" s="320" t="s">
        <v>0</v>
      </c>
      <c r="D21" s="321">
        <f>SUM(D10:D20)</f>
        <v>276</v>
      </c>
      <c r="E21" s="321">
        <f>SUM(E10:E20)</f>
        <v>2715790938</v>
      </c>
      <c r="F21" s="321">
        <f t="shared" ref="F21:G21" si="2">SUM(F10:F20)</f>
        <v>10</v>
      </c>
      <c r="G21" s="321">
        <f t="shared" si="2"/>
        <v>40021077</v>
      </c>
      <c r="H21" s="321">
        <f>SUM(H10:H20)</f>
        <v>286</v>
      </c>
      <c r="I21" s="321">
        <f>SUM(I10:I20)</f>
        <v>2755812015</v>
      </c>
    </row>
    <row r="22" spans="2:25" ht="33.75" customHeight="1" thickTop="1"/>
    <row r="25" spans="2:25" ht="21.9" customHeight="1" thickBot="1">
      <c r="Q25" s="89"/>
    </row>
    <row r="26" spans="2:25" ht="21.9" customHeight="1" thickTop="1"/>
  </sheetData>
  <mergeCells count="6">
    <mergeCell ref="C6:I6"/>
    <mergeCell ref="C7:D7"/>
    <mergeCell ref="D8:E8"/>
    <mergeCell ref="H8:I8"/>
    <mergeCell ref="C8:C9"/>
    <mergeCell ref="F8:G8"/>
  </mergeCells>
  <printOptions horizontalCentered="1" verticalCentered="1"/>
  <pageMargins left="0.31496062992125984" right="1.04" top="0.74803149606299213" bottom="1.39" header="0.31496062992125984" footer="0.31496062992125984"/>
  <pageSetup paperSize="9" scale="80" orientation="landscape" r:id="rId1"/>
  <headerFooter>
    <oddFooter>&amp;C&amp;14 22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2"/>
  <sheetViews>
    <sheetView rightToLeft="1" view="pageBreakPreview" zoomScale="87" zoomScaleSheetLayoutView="87" workbookViewId="0">
      <selection activeCell="A5" sqref="A5:B5"/>
    </sheetView>
  </sheetViews>
  <sheetFormatPr defaultColWidth="9.109375" defaultRowHeight="21.9" customHeight="1"/>
  <cols>
    <col min="1" max="1" width="21.33203125" style="74" customWidth="1"/>
    <col min="2" max="2" width="6.44140625" style="50" customWidth="1"/>
    <col min="3" max="3" width="13.5546875" style="50" customWidth="1"/>
    <col min="4" max="4" width="2.21875" style="50" customWidth="1"/>
    <col min="5" max="5" width="4" style="50" customWidth="1"/>
    <col min="6" max="6" width="5.109375" style="50" customWidth="1"/>
    <col min="7" max="7" width="12.5546875" style="50" customWidth="1"/>
    <col min="8" max="8" width="5.88671875" style="50" customWidth="1"/>
    <col min="9" max="9" width="20.6640625" style="50" customWidth="1"/>
    <col min="10" max="10" width="3.44140625" style="50" customWidth="1"/>
    <col min="11" max="16384" width="9.109375" style="50"/>
  </cols>
  <sheetData>
    <row r="2" spans="1:11" ht="21.75" hidden="1" customHeight="1"/>
    <row r="3" spans="1:11" ht="45.75" hidden="1" customHeight="1"/>
    <row r="4" spans="1:11" ht="39" customHeight="1">
      <c r="A4" s="502" t="s">
        <v>169</v>
      </c>
      <c r="B4" s="502"/>
      <c r="C4" s="502"/>
      <c r="D4" s="502"/>
      <c r="E4" s="502"/>
      <c r="F4" s="502"/>
      <c r="G4" s="502"/>
      <c r="H4" s="502"/>
      <c r="I4" s="502"/>
    </row>
    <row r="5" spans="1:11" ht="21.9" customHeight="1" thickBot="1">
      <c r="A5" s="529" t="s">
        <v>222</v>
      </c>
      <c r="B5" s="529"/>
      <c r="C5" s="59"/>
      <c r="D5" s="59"/>
      <c r="E5" s="59"/>
      <c r="F5" s="59"/>
      <c r="G5" s="59"/>
      <c r="I5" s="289" t="s">
        <v>38</v>
      </c>
      <c r="J5" s="288"/>
    </row>
    <row r="6" spans="1:11" ht="21.9" customHeight="1" thickTop="1">
      <c r="A6" s="523" t="s">
        <v>13</v>
      </c>
      <c r="B6" s="515" t="s">
        <v>110</v>
      </c>
      <c r="C6" s="515"/>
      <c r="D6" s="510"/>
      <c r="E6" s="510"/>
      <c r="F6" s="515" t="s">
        <v>81</v>
      </c>
      <c r="G6" s="515"/>
      <c r="H6" s="510" t="s">
        <v>85</v>
      </c>
      <c r="I6" s="510"/>
    </row>
    <row r="7" spans="1:11" ht="21.9" customHeight="1" thickBot="1">
      <c r="A7" s="524"/>
      <c r="B7" s="353" t="s">
        <v>8</v>
      </c>
      <c r="C7" s="353" t="s">
        <v>9</v>
      </c>
      <c r="D7" s="353"/>
      <c r="E7" s="353"/>
      <c r="F7" s="353" t="s">
        <v>8</v>
      </c>
      <c r="G7" s="353" t="s">
        <v>9</v>
      </c>
      <c r="H7" s="353" t="s">
        <v>8</v>
      </c>
      <c r="I7" s="353" t="s">
        <v>86</v>
      </c>
    </row>
    <row r="8" spans="1:11" s="102" customFormat="1" ht="21.9" customHeight="1" thickTop="1">
      <c r="A8" s="185" t="s">
        <v>24</v>
      </c>
      <c r="B8" s="209">
        <v>1</v>
      </c>
      <c r="C8" s="178">
        <v>11458877</v>
      </c>
      <c r="D8" s="178"/>
      <c r="E8" s="178"/>
      <c r="F8" s="178">
        <v>0</v>
      </c>
      <c r="G8" s="178">
        <v>0</v>
      </c>
      <c r="H8" s="178">
        <f t="shared" ref="H8:I10" si="0">B8+D8+F8</f>
        <v>1</v>
      </c>
      <c r="I8" s="178">
        <f t="shared" si="0"/>
        <v>11458877</v>
      </c>
    </row>
    <row r="9" spans="1:11" ht="21.9" customHeight="1">
      <c r="A9" s="185" t="s">
        <v>17</v>
      </c>
      <c r="B9" s="209">
        <v>1</v>
      </c>
      <c r="C9" s="178">
        <v>509285</v>
      </c>
      <c r="D9" s="178"/>
      <c r="E9" s="178"/>
      <c r="F9" s="178">
        <v>0</v>
      </c>
      <c r="G9" s="178">
        <v>0</v>
      </c>
      <c r="H9" s="178">
        <f t="shared" si="0"/>
        <v>1</v>
      </c>
      <c r="I9" s="178">
        <f t="shared" si="0"/>
        <v>509285</v>
      </c>
    </row>
    <row r="10" spans="1:11" s="292" customFormat="1" ht="21.9" customHeight="1" thickBot="1">
      <c r="A10" s="206" t="s">
        <v>22</v>
      </c>
      <c r="B10" s="205">
        <v>82</v>
      </c>
      <c r="C10" s="86">
        <v>141597626</v>
      </c>
      <c r="D10" s="86"/>
      <c r="E10" s="86"/>
      <c r="F10" s="86">
        <v>3</v>
      </c>
      <c r="G10" s="86">
        <v>7790208</v>
      </c>
      <c r="H10" s="178">
        <f t="shared" si="0"/>
        <v>85</v>
      </c>
      <c r="I10" s="178">
        <f t="shared" si="0"/>
        <v>149387834</v>
      </c>
      <c r="J10" s="102"/>
    </row>
    <row r="11" spans="1:11" s="102" customFormat="1" ht="21.9" customHeight="1" thickBot="1">
      <c r="A11" s="403" t="s">
        <v>0</v>
      </c>
      <c r="B11" s="404">
        <f>SUM(B8:B10)</f>
        <v>84</v>
      </c>
      <c r="C11" s="405">
        <f>SUM(C8:C10)</f>
        <v>153565788</v>
      </c>
      <c r="D11" s="405"/>
      <c r="E11" s="405"/>
      <c r="F11" s="405">
        <f>SUM(F8:F10)</f>
        <v>3</v>
      </c>
      <c r="G11" s="405">
        <v>7790208</v>
      </c>
      <c r="H11" s="405">
        <f>SUM(H8:H10)</f>
        <v>87</v>
      </c>
      <c r="I11" s="405">
        <f>SUM(I8:I10)</f>
        <v>161355996</v>
      </c>
      <c r="K11" s="291"/>
    </row>
    <row r="12" spans="1:11" ht="21.9" customHeight="1" thickTop="1">
      <c r="G12" s="57"/>
    </row>
  </sheetData>
  <mergeCells count="7">
    <mergeCell ref="A5:B5"/>
    <mergeCell ref="A6:A7"/>
    <mergeCell ref="H6:I6"/>
    <mergeCell ref="A4:I4"/>
    <mergeCell ref="D6:E6"/>
    <mergeCell ref="F6:G6"/>
    <mergeCell ref="B6:C6"/>
  </mergeCells>
  <printOptions horizontalCentered="1" verticalCentered="1"/>
  <pageMargins left="0.31496062992125984" right="0.15748031496062992" top="0.74803149606299213" bottom="2.63" header="0.31496062992125984" footer="0.31496062992125984"/>
  <pageSetup paperSize="9" scale="96" orientation="landscape" r:id="rId1"/>
  <headerFooter>
    <oddFooter>&amp;C&amp;14 23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57"/>
  <sheetViews>
    <sheetView rightToLeft="1" zoomScaleNormal="100" zoomScaleSheetLayoutView="85" zoomScalePageLayoutView="115" workbookViewId="0">
      <selection activeCell="H17" sqref="H17"/>
    </sheetView>
  </sheetViews>
  <sheetFormatPr defaultColWidth="9.109375" defaultRowHeight="13.2"/>
  <cols>
    <col min="1" max="1" width="11.6640625" style="1" customWidth="1"/>
    <col min="2" max="2" width="8.5546875" style="1" customWidth="1"/>
    <col min="3" max="3" width="17.5546875" style="1" customWidth="1"/>
    <col min="4" max="4" width="9.5546875" style="1" customWidth="1"/>
    <col min="5" max="5" width="17" style="1" customWidth="1"/>
    <col min="6" max="6" width="7.109375" style="1" customWidth="1"/>
    <col min="7" max="7" width="15.21875" style="1" customWidth="1"/>
    <col min="8" max="8" width="16" style="1" customWidth="1"/>
    <col min="9" max="9" width="26" style="1" customWidth="1"/>
    <col min="10" max="10" width="23.21875" style="1" customWidth="1"/>
    <col min="11" max="11" width="26.88671875" style="1" customWidth="1"/>
    <col min="12" max="19" width="9.109375" style="1"/>
    <col min="20" max="20" width="20.6640625" style="1" customWidth="1"/>
    <col min="21" max="21" width="4.44140625" style="1" hidden="1" customWidth="1"/>
    <col min="22" max="22" width="10.44140625" style="1" customWidth="1"/>
    <col min="23" max="23" width="6.109375" style="1" customWidth="1"/>
    <col min="24" max="16384" width="9.109375" style="1"/>
  </cols>
  <sheetData>
    <row r="1" spans="1:48" s="2" customFormat="1" ht="21" customHeight="1">
      <c r="A1" s="497" t="s">
        <v>183</v>
      </c>
      <c r="B1" s="497"/>
      <c r="C1" s="497"/>
      <c r="D1" s="497"/>
      <c r="E1" s="497"/>
      <c r="F1" s="497"/>
      <c r="G1" s="497"/>
      <c r="I1" s="3"/>
      <c r="J1" s="306"/>
      <c r="K1" s="306"/>
      <c r="L1" s="306"/>
      <c r="M1" s="306"/>
      <c r="N1" s="306"/>
      <c r="O1" s="306"/>
      <c r="P1" s="306"/>
      <c r="Q1" s="306"/>
      <c r="R1" s="306"/>
      <c r="S1" s="306"/>
      <c r="T1" s="306"/>
      <c r="U1" s="306"/>
    </row>
    <row r="2" spans="1:48" s="3" customFormat="1" ht="12.6" customHeight="1" thickBot="1">
      <c r="A2" s="443" t="s">
        <v>45</v>
      </c>
      <c r="B2" s="382"/>
      <c r="C2" s="444"/>
      <c r="D2" s="444"/>
      <c r="E2" s="444"/>
      <c r="F2" s="501" t="s">
        <v>38</v>
      </c>
      <c r="G2" s="501"/>
      <c r="J2" s="306"/>
      <c r="K2" s="296"/>
      <c r="L2" s="296"/>
      <c r="M2" s="296"/>
      <c r="N2" s="296"/>
      <c r="O2" s="296"/>
      <c r="P2" s="296"/>
      <c r="Q2" s="296"/>
      <c r="R2" s="296"/>
      <c r="S2" s="296"/>
      <c r="T2" s="296"/>
      <c r="U2" s="296"/>
    </row>
    <row r="3" spans="1:48" s="3" customFormat="1" ht="21.9" customHeight="1" thickTop="1">
      <c r="A3" s="498" t="s">
        <v>7</v>
      </c>
      <c r="B3" s="493" t="s">
        <v>10</v>
      </c>
      <c r="C3" s="493"/>
      <c r="D3" s="493" t="s">
        <v>11</v>
      </c>
      <c r="E3" s="493"/>
      <c r="F3" s="500" t="s">
        <v>127</v>
      </c>
      <c r="G3" s="500"/>
      <c r="J3" s="306"/>
      <c r="K3" s="296"/>
      <c r="L3" s="296"/>
      <c r="M3" s="296"/>
      <c r="N3" s="296"/>
      <c r="O3" s="296"/>
      <c r="P3" s="296"/>
      <c r="Q3" s="296"/>
      <c r="R3" s="296"/>
      <c r="S3" s="296"/>
      <c r="T3" s="296"/>
      <c r="U3" s="296"/>
    </row>
    <row r="4" spans="1:48" s="3" customFormat="1" ht="24.6" customHeight="1" thickBot="1">
      <c r="A4" s="499"/>
      <c r="B4" s="479" t="s">
        <v>8</v>
      </c>
      <c r="C4" s="479" t="s">
        <v>9</v>
      </c>
      <c r="D4" s="479" t="s">
        <v>124</v>
      </c>
      <c r="E4" s="479" t="s">
        <v>125</v>
      </c>
      <c r="F4" s="479" t="s">
        <v>8</v>
      </c>
      <c r="G4" s="479" t="s">
        <v>9</v>
      </c>
      <c r="J4" s="306"/>
      <c r="K4" s="307"/>
      <c r="L4" s="296"/>
      <c r="M4" s="296"/>
      <c r="N4" s="296"/>
      <c r="O4" s="296"/>
      <c r="P4" s="296"/>
      <c r="Q4" s="296"/>
      <c r="R4" s="296"/>
      <c r="S4" s="296"/>
      <c r="T4" s="296"/>
      <c r="U4" s="296"/>
    </row>
    <row r="5" spans="1:48" s="3" customFormat="1" ht="17.25" customHeight="1" thickTop="1">
      <c r="A5" s="138" t="s">
        <v>72</v>
      </c>
      <c r="B5" s="231">
        <v>67</v>
      </c>
      <c r="C5" s="437">
        <v>129960921</v>
      </c>
      <c r="D5" s="231">
        <v>144</v>
      </c>
      <c r="E5" s="218">
        <v>142664362</v>
      </c>
      <c r="F5" s="231">
        <f>SUM(B5,D5)</f>
        <v>211</v>
      </c>
      <c r="G5" s="442">
        <f>SUM(C5,E5)</f>
        <v>272625283</v>
      </c>
      <c r="H5" s="200"/>
      <c r="J5" s="306"/>
      <c r="K5" s="296"/>
      <c r="L5" s="296"/>
      <c r="M5" s="296"/>
      <c r="N5" s="296"/>
      <c r="O5" s="296"/>
      <c r="P5" s="296"/>
      <c r="Q5" s="296"/>
      <c r="R5" s="296"/>
      <c r="S5" s="296"/>
      <c r="T5" s="296"/>
      <c r="U5" s="296"/>
    </row>
    <row r="6" spans="1:48" ht="16.5" customHeight="1">
      <c r="A6" s="483" t="s">
        <v>12</v>
      </c>
      <c r="B6" s="485">
        <v>21</v>
      </c>
      <c r="C6" s="486">
        <v>28544580</v>
      </c>
      <c r="D6" s="485">
        <v>26</v>
      </c>
      <c r="E6" s="482">
        <v>53006226</v>
      </c>
      <c r="F6" s="482">
        <v>47</v>
      </c>
      <c r="G6" s="487">
        <f>SUM(C6,E6)</f>
        <v>81550806</v>
      </c>
      <c r="H6" s="200"/>
      <c r="I6" s="296"/>
      <c r="J6" s="308"/>
      <c r="K6" s="297"/>
      <c r="L6" s="297"/>
      <c r="M6" s="297"/>
      <c r="N6" s="297"/>
      <c r="O6" s="296"/>
      <c r="P6" s="296"/>
      <c r="Q6" s="296"/>
      <c r="R6" s="296"/>
      <c r="S6" s="296"/>
      <c r="T6" s="296"/>
      <c r="U6" s="296"/>
      <c r="V6" s="296"/>
      <c r="W6" s="296"/>
      <c r="X6" s="296"/>
      <c r="Y6" s="3"/>
      <c r="Z6" s="3"/>
      <c r="AA6" s="3"/>
      <c r="AB6" s="3"/>
    </row>
    <row r="7" spans="1:48" ht="16.5" customHeight="1">
      <c r="A7" s="138" t="s">
        <v>1</v>
      </c>
      <c r="B7" s="231">
        <v>26</v>
      </c>
      <c r="C7" s="437">
        <v>20485285</v>
      </c>
      <c r="D7" s="231">
        <v>164</v>
      </c>
      <c r="E7" s="218">
        <v>198962901</v>
      </c>
      <c r="F7" s="231">
        <v>190</v>
      </c>
      <c r="G7" s="442">
        <f>SUM(C7,E7)</f>
        <v>219448186</v>
      </c>
      <c r="H7" s="213"/>
      <c r="I7" s="296"/>
      <c r="J7" s="308"/>
      <c r="K7" s="309"/>
      <c r="L7" s="296"/>
      <c r="M7" s="296"/>
      <c r="N7" s="296"/>
      <c r="O7" s="296"/>
      <c r="P7" s="296"/>
      <c r="Q7" s="296"/>
      <c r="R7" s="296"/>
      <c r="S7" s="296"/>
      <c r="T7" s="296"/>
      <c r="U7" s="296"/>
      <c r="V7" s="296"/>
      <c r="W7" s="296"/>
      <c r="X7" s="296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</row>
    <row r="8" spans="1:48" s="110" customFormat="1" ht="14.25" customHeight="1">
      <c r="A8" s="483" t="s">
        <v>59</v>
      </c>
      <c r="B8" s="485">
        <v>63</v>
      </c>
      <c r="C8" s="482">
        <v>129543970</v>
      </c>
      <c r="D8" s="485">
        <v>155</v>
      </c>
      <c r="E8" s="482">
        <v>463703778</v>
      </c>
      <c r="F8" s="484">
        <v>218</v>
      </c>
      <c r="G8" s="487">
        <f>SUM(C8,E8)</f>
        <v>593247748</v>
      </c>
      <c r="H8" s="3"/>
      <c r="I8" s="296"/>
      <c r="J8" s="308"/>
      <c r="K8" s="310"/>
      <c r="L8" s="296"/>
      <c r="M8" s="296"/>
      <c r="N8" s="296"/>
      <c r="O8" s="296"/>
      <c r="P8" s="296"/>
      <c r="Q8" s="296"/>
      <c r="R8" s="296"/>
      <c r="S8" s="296"/>
      <c r="T8" s="296"/>
      <c r="U8" s="296"/>
      <c r="V8" s="296"/>
      <c r="W8" s="296"/>
      <c r="X8" s="296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</row>
    <row r="9" spans="1:48" s="111" customFormat="1" ht="12.75" customHeight="1">
      <c r="A9" s="138" t="s">
        <v>2</v>
      </c>
      <c r="B9" s="231">
        <v>49</v>
      </c>
      <c r="C9" s="437">
        <v>155113497</v>
      </c>
      <c r="D9" s="231">
        <v>237</v>
      </c>
      <c r="E9" s="218">
        <v>2600698518</v>
      </c>
      <c r="F9" s="231">
        <v>286</v>
      </c>
      <c r="G9" s="442">
        <v>2755812015</v>
      </c>
      <c r="H9" s="175"/>
      <c r="I9" s="296"/>
      <c r="J9" s="308"/>
      <c r="K9" s="310"/>
      <c r="L9" s="296"/>
      <c r="M9" s="296"/>
      <c r="N9" s="296"/>
      <c r="O9" s="296"/>
      <c r="P9" s="296"/>
      <c r="Q9" s="296"/>
      <c r="R9" s="296"/>
      <c r="S9" s="296"/>
      <c r="T9" s="296"/>
      <c r="U9" s="296"/>
      <c r="V9" s="296"/>
      <c r="W9" s="296"/>
      <c r="X9" s="296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</row>
    <row r="10" spans="1:48" s="110" customFormat="1" ht="12.75" customHeight="1">
      <c r="A10" s="483" t="s">
        <v>3</v>
      </c>
      <c r="B10" s="485">
        <v>11</v>
      </c>
      <c r="C10" s="482">
        <v>24971440</v>
      </c>
      <c r="D10" s="485">
        <v>76</v>
      </c>
      <c r="E10" s="482">
        <v>136384556</v>
      </c>
      <c r="F10" s="484">
        <v>87</v>
      </c>
      <c r="G10" s="487">
        <v>161355996</v>
      </c>
      <c r="H10" s="175"/>
      <c r="I10" s="296"/>
      <c r="J10" s="308"/>
      <c r="K10" s="310"/>
      <c r="L10" s="296"/>
      <c r="M10" s="296"/>
      <c r="N10" s="296"/>
      <c r="O10" s="296"/>
      <c r="P10" s="296"/>
      <c r="Q10" s="296"/>
      <c r="R10" s="296"/>
      <c r="S10" s="296"/>
      <c r="T10" s="296"/>
      <c r="U10" s="296"/>
      <c r="V10" s="296"/>
      <c r="W10" s="296"/>
      <c r="X10" s="296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</row>
    <row r="11" spans="1:48" ht="12" customHeight="1">
      <c r="A11" s="138" t="s">
        <v>60</v>
      </c>
      <c r="B11" s="231">
        <v>17</v>
      </c>
      <c r="C11" s="437">
        <v>30034709</v>
      </c>
      <c r="D11" s="231">
        <v>57</v>
      </c>
      <c r="E11" s="218">
        <v>165765622</v>
      </c>
      <c r="F11" s="231">
        <v>74</v>
      </c>
      <c r="G11" s="442">
        <v>195800331</v>
      </c>
      <c r="H11" s="175"/>
      <c r="I11" s="296"/>
      <c r="J11" s="308"/>
      <c r="K11" s="310"/>
      <c r="L11" s="296"/>
      <c r="M11" s="296"/>
      <c r="N11" s="296"/>
      <c r="O11" s="296"/>
      <c r="P11" s="296"/>
      <c r="Q11" s="296"/>
      <c r="R11" s="296"/>
      <c r="S11" s="296"/>
      <c r="T11" s="296"/>
      <c r="U11" s="296"/>
      <c r="V11" s="296"/>
      <c r="W11" s="296"/>
      <c r="X11" s="296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</row>
    <row r="12" spans="1:48" s="110" customFormat="1" ht="12.75" customHeight="1">
      <c r="A12" s="483" t="s">
        <v>4</v>
      </c>
      <c r="B12" s="485">
        <v>59</v>
      </c>
      <c r="C12" s="486">
        <v>100779848</v>
      </c>
      <c r="D12" s="485">
        <v>167</v>
      </c>
      <c r="E12" s="482">
        <v>467400894</v>
      </c>
      <c r="F12" s="484">
        <v>226</v>
      </c>
      <c r="G12" s="487">
        <v>568180742</v>
      </c>
      <c r="H12" s="175"/>
      <c r="I12" s="296"/>
      <c r="J12" s="308"/>
      <c r="K12" s="310"/>
      <c r="L12" s="296"/>
      <c r="M12" s="296"/>
      <c r="N12" s="296"/>
      <c r="O12" s="296"/>
      <c r="P12" s="296"/>
      <c r="Q12" s="296"/>
      <c r="R12" s="296"/>
      <c r="S12" s="296"/>
      <c r="T12" s="296"/>
      <c r="U12" s="296"/>
      <c r="V12" s="296"/>
      <c r="W12" s="296"/>
      <c r="X12" s="296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</row>
    <row r="13" spans="1:48" s="111" customFormat="1" ht="12" customHeight="1">
      <c r="A13" s="138" t="s">
        <v>61</v>
      </c>
      <c r="B13" s="231">
        <v>37</v>
      </c>
      <c r="C13" s="437">
        <v>34988845</v>
      </c>
      <c r="D13" s="231">
        <v>35</v>
      </c>
      <c r="E13" s="218">
        <v>120263888</v>
      </c>
      <c r="F13" s="231">
        <v>72</v>
      </c>
      <c r="G13" s="442">
        <v>155252733</v>
      </c>
      <c r="H13" s="175"/>
      <c r="I13" s="296"/>
      <c r="J13" s="308"/>
      <c r="K13" s="310"/>
      <c r="L13" s="296"/>
      <c r="M13" s="296"/>
      <c r="N13" s="296"/>
      <c r="O13" s="296"/>
      <c r="P13" s="296"/>
      <c r="Q13" s="296"/>
      <c r="R13" s="296"/>
      <c r="S13" s="296"/>
      <c r="T13" s="296"/>
      <c r="U13" s="296"/>
      <c r="V13" s="296"/>
      <c r="W13" s="296"/>
      <c r="X13" s="296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</row>
    <row r="14" spans="1:48" s="110" customFormat="1" ht="13.5" customHeight="1">
      <c r="A14" s="483" t="s">
        <v>53</v>
      </c>
      <c r="B14" s="485">
        <v>72</v>
      </c>
      <c r="C14" s="482">
        <v>73277791</v>
      </c>
      <c r="D14" s="485">
        <v>96</v>
      </c>
      <c r="E14" s="482">
        <v>396710106</v>
      </c>
      <c r="F14" s="484">
        <v>168</v>
      </c>
      <c r="G14" s="487">
        <v>469987897</v>
      </c>
      <c r="H14" s="175"/>
      <c r="I14" s="296"/>
      <c r="J14" s="308"/>
      <c r="K14" s="310"/>
      <c r="L14" s="296"/>
      <c r="M14" s="296"/>
      <c r="N14" s="296"/>
      <c r="O14" s="296"/>
      <c r="P14" s="296"/>
      <c r="Q14" s="296"/>
      <c r="R14" s="296"/>
      <c r="S14" s="296"/>
      <c r="T14" s="296"/>
      <c r="U14" s="296"/>
      <c r="V14" s="296"/>
      <c r="W14" s="296"/>
      <c r="X14" s="296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</row>
    <row r="15" spans="1:48" s="112" customFormat="1" ht="13.5" customHeight="1">
      <c r="A15" s="138" t="s">
        <v>54</v>
      </c>
      <c r="B15" s="231">
        <v>27</v>
      </c>
      <c r="C15" s="437">
        <v>233408632</v>
      </c>
      <c r="D15" s="231">
        <v>65</v>
      </c>
      <c r="E15" s="218">
        <v>72911939</v>
      </c>
      <c r="F15" s="231">
        <v>92</v>
      </c>
      <c r="G15" s="442">
        <v>306320571</v>
      </c>
      <c r="H15" s="175"/>
      <c r="I15" s="297"/>
      <c r="J15" s="308"/>
      <c r="K15" s="311"/>
      <c r="L15" s="296"/>
      <c r="M15" s="296"/>
      <c r="N15" s="296"/>
      <c r="O15" s="296"/>
      <c r="P15" s="296"/>
      <c r="Q15" s="296"/>
      <c r="R15" s="296"/>
      <c r="S15" s="296"/>
      <c r="T15" s="296" t="s">
        <v>101</v>
      </c>
      <c r="U15" s="296"/>
      <c r="V15" s="296"/>
      <c r="W15" s="296"/>
      <c r="X15" s="296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</row>
    <row r="16" spans="1:48" s="112" customFormat="1" ht="13.5" customHeight="1">
      <c r="A16" s="483" t="s">
        <v>111</v>
      </c>
      <c r="B16" s="484">
        <v>37</v>
      </c>
      <c r="C16" s="486">
        <v>44051872</v>
      </c>
      <c r="D16" s="484">
        <v>66</v>
      </c>
      <c r="E16" s="482">
        <v>90364363</v>
      </c>
      <c r="F16" s="484">
        <v>103</v>
      </c>
      <c r="G16" s="487">
        <v>134416235</v>
      </c>
      <c r="H16" s="175"/>
      <c r="I16" s="297"/>
      <c r="J16" s="308"/>
      <c r="K16" s="311"/>
      <c r="L16" s="296"/>
      <c r="M16" s="296"/>
      <c r="N16" s="296"/>
      <c r="O16" s="296"/>
      <c r="P16" s="296"/>
      <c r="Q16" s="296"/>
      <c r="R16" s="296"/>
      <c r="S16" s="296"/>
      <c r="T16" s="296" t="s">
        <v>107</v>
      </c>
      <c r="U16" s="296"/>
      <c r="V16" s="296"/>
      <c r="W16" s="296"/>
      <c r="X16" s="296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</row>
    <row r="17" spans="1:48" s="112" customFormat="1" ht="13.5" customHeight="1">
      <c r="A17" s="138" t="s">
        <v>130</v>
      </c>
      <c r="B17" s="231">
        <v>7</v>
      </c>
      <c r="C17" s="437">
        <v>8277616</v>
      </c>
      <c r="D17" s="231">
        <v>9</v>
      </c>
      <c r="E17" s="218">
        <v>32523243</v>
      </c>
      <c r="F17" s="231">
        <v>16</v>
      </c>
      <c r="G17" s="442">
        <v>40800859</v>
      </c>
      <c r="H17" s="175"/>
      <c r="I17" s="297"/>
      <c r="J17" s="308"/>
      <c r="K17" s="311"/>
      <c r="L17" s="296"/>
      <c r="M17" s="296"/>
      <c r="N17" s="296"/>
      <c r="O17" s="296"/>
      <c r="P17" s="296"/>
      <c r="Q17" s="296"/>
      <c r="R17" s="296"/>
      <c r="S17" s="296"/>
      <c r="T17" s="296"/>
      <c r="U17" s="296"/>
      <c r="V17" s="296"/>
      <c r="W17" s="296"/>
      <c r="X17" s="296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</row>
    <row r="18" spans="1:48" ht="14.25" customHeight="1">
      <c r="A18" s="483" t="s">
        <v>5</v>
      </c>
      <c r="B18" s="484">
        <v>18</v>
      </c>
      <c r="C18" s="486">
        <v>37896551</v>
      </c>
      <c r="D18" s="484">
        <v>49</v>
      </c>
      <c r="E18" s="482">
        <v>73627885</v>
      </c>
      <c r="F18" s="484">
        <v>67</v>
      </c>
      <c r="G18" s="487">
        <v>111524436</v>
      </c>
      <c r="H18" s="3"/>
      <c r="I18" s="296"/>
      <c r="J18" s="308"/>
      <c r="K18" s="296"/>
      <c r="L18" s="296"/>
      <c r="M18" s="296"/>
      <c r="N18" s="296"/>
      <c r="O18" s="296"/>
      <c r="P18" s="296"/>
      <c r="Q18" s="296"/>
      <c r="R18" s="296"/>
      <c r="S18" s="296"/>
      <c r="T18" s="296"/>
      <c r="U18" s="296"/>
      <c r="V18" s="296"/>
      <c r="W18" s="296"/>
      <c r="X18" s="296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</row>
    <row r="19" spans="1:48" s="4" customFormat="1" ht="14.25" customHeight="1" thickBot="1">
      <c r="A19" s="438" t="s">
        <v>6</v>
      </c>
      <c r="B19" s="445">
        <v>93</v>
      </c>
      <c r="C19" s="439">
        <v>269441962</v>
      </c>
      <c r="D19" s="445">
        <v>54</v>
      </c>
      <c r="E19" s="439">
        <v>881618238</v>
      </c>
      <c r="F19" s="439">
        <v>147</v>
      </c>
      <c r="G19" s="439">
        <v>1151060200</v>
      </c>
      <c r="H19" s="212"/>
      <c r="I19" s="312"/>
      <c r="J19" s="308"/>
      <c r="K19" s="312"/>
      <c r="L19" s="296"/>
      <c r="M19" s="296"/>
      <c r="N19" s="296"/>
      <c r="O19" s="296"/>
      <c r="P19" s="296"/>
      <c r="Q19" s="296"/>
      <c r="R19" s="296"/>
      <c r="S19" s="296"/>
      <c r="T19" s="296"/>
      <c r="U19" s="296"/>
      <c r="V19" s="296"/>
      <c r="W19" s="296"/>
      <c r="X19" s="296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</row>
    <row r="20" spans="1:48" s="4" customFormat="1" ht="18" customHeight="1" thickBot="1">
      <c r="A20" s="440" t="s">
        <v>0</v>
      </c>
      <c r="B20" s="446">
        <f t="shared" ref="B20:G20" si="0">SUM(B5:B19)</f>
        <v>604</v>
      </c>
      <c r="C20" s="441">
        <f>SUM(C5:C19)</f>
        <v>1320777519</v>
      </c>
      <c r="D20" s="413">
        <f t="shared" si="0"/>
        <v>1400</v>
      </c>
      <c r="E20" s="413">
        <f>SUM(E5:E19)</f>
        <v>5896606519</v>
      </c>
      <c r="F20" s="413">
        <f t="shared" si="0"/>
        <v>2004</v>
      </c>
      <c r="G20" s="413">
        <f t="shared" si="0"/>
        <v>7217384038</v>
      </c>
      <c r="H20" s="213"/>
      <c r="I20" s="297"/>
      <c r="J20" s="308"/>
      <c r="K20" s="312"/>
      <c r="L20" s="296"/>
      <c r="M20" s="296"/>
      <c r="N20" s="296"/>
      <c r="O20" s="296"/>
      <c r="P20" s="296"/>
      <c r="Q20" s="296"/>
      <c r="R20" s="296"/>
      <c r="S20" s="296"/>
      <c r="T20" s="296"/>
      <c r="U20" s="296"/>
      <c r="V20" s="296"/>
      <c r="W20" s="296"/>
      <c r="X20" s="296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</row>
    <row r="21" spans="1:48" ht="16.5" hidden="1" customHeight="1" thickTop="1">
      <c r="A21" s="211" t="s">
        <v>0</v>
      </c>
      <c r="B21" s="191"/>
      <c r="C21" s="313"/>
      <c r="D21" s="191"/>
      <c r="E21" s="189"/>
      <c r="F21" s="31"/>
      <c r="G21" s="194">
        <f t="shared" ref="G21:G29" si="1">C21+E21</f>
        <v>0</v>
      </c>
      <c r="I21" s="297"/>
      <c r="J21" s="308"/>
      <c r="K21" s="297"/>
      <c r="L21" s="297"/>
      <c r="M21" s="297"/>
      <c r="N21" s="297"/>
      <c r="O21" s="297"/>
      <c r="P21" s="297"/>
      <c r="Q21" s="297"/>
      <c r="R21" s="297"/>
      <c r="S21" s="297"/>
      <c r="T21" s="297"/>
      <c r="U21" s="297"/>
      <c r="V21" s="297"/>
      <c r="W21" s="297"/>
      <c r="X21" s="297"/>
    </row>
    <row r="22" spans="1:48" ht="7.5" hidden="1" customHeight="1">
      <c r="A22" s="123" t="s">
        <v>0</v>
      </c>
      <c r="B22" s="300"/>
      <c r="C22" s="314"/>
      <c r="D22" s="300"/>
      <c r="E22" s="78"/>
      <c r="F22" s="300"/>
      <c r="G22" s="194">
        <f t="shared" si="1"/>
        <v>0</v>
      </c>
      <c r="I22" s="297"/>
      <c r="J22" s="308"/>
      <c r="K22" s="297"/>
      <c r="L22" s="297"/>
      <c r="M22" s="297"/>
      <c r="N22" s="297"/>
      <c r="O22" s="297"/>
      <c r="P22" s="297"/>
      <c r="Q22" s="297"/>
      <c r="R22" s="297"/>
      <c r="S22" s="297"/>
      <c r="T22" s="297"/>
      <c r="U22" s="297"/>
      <c r="V22" s="297"/>
      <c r="W22" s="297"/>
      <c r="X22" s="297"/>
    </row>
    <row r="23" spans="1:48" ht="16.5" hidden="1" customHeight="1" thickTop="1">
      <c r="A23" s="176" t="s">
        <v>0</v>
      </c>
      <c r="B23" s="191"/>
      <c r="C23" s="313"/>
      <c r="D23" s="191"/>
      <c r="E23" s="189"/>
      <c r="F23" s="31"/>
      <c r="G23" s="194">
        <f t="shared" si="1"/>
        <v>0</v>
      </c>
      <c r="I23" s="297"/>
      <c r="J23" s="308"/>
      <c r="K23" s="297"/>
      <c r="L23" s="297"/>
      <c r="M23" s="297"/>
      <c r="N23" s="297"/>
      <c r="O23" s="297"/>
      <c r="P23" s="297"/>
      <c r="Q23" s="297"/>
      <c r="R23" s="297"/>
      <c r="S23" s="297"/>
      <c r="T23" s="297"/>
      <c r="U23" s="297"/>
      <c r="V23" s="297"/>
      <c r="W23" s="297"/>
      <c r="X23" s="297"/>
    </row>
    <row r="24" spans="1:48" ht="16.5" hidden="1" customHeight="1" thickTop="1">
      <c r="A24" s="123" t="s">
        <v>0</v>
      </c>
      <c r="B24" s="300"/>
      <c r="C24" s="314"/>
      <c r="D24" s="300"/>
      <c r="E24" s="78"/>
      <c r="F24" s="300"/>
      <c r="G24" s="194">
        <f t="shared" si="1"/>
        <v>0</v>
      </c>
      <c r="I24" s="297"/>
      <c r="J24" s="308"/>
      <c r="K24" s="297"/>
      <c r="L24" s="297"/>
      <c r="M24" s="297"/>
      <c r="N24" s="297"/>
      <c r="O24" s="297"/>
      <c r="P24" s="297"/>
      <c r="Q24" s="297"/>
      <c r="R24" s="297"/>
      <c r="S24" s="297"/>
      <c r="T24" s="297"/>
      <c r="U24" s="297"/>
      <c r="V24" s="297"/>
      <c r="W24" s="297"/>
      <c r="X24" s="297"/>
    </row>
    <row r="25" spans="1:48" ht="48.75" hidden="1" customHeight="1" thickTop="1" thickBot="1">
      <c r="A25" s="176" t="s">
        <v>0</v>
      </c>
      <c r="B25" s="191"/>
      <c r="C25" s="313"/>
      <c r="D25" s="191"/>
      <c r="E25" s="189"/>
      <c r="F25" s="31"/>
      <c r="G25" s="194">
        <f t="shared" si="1"/>
        <v>0</v>
      </c>
      <c r="I25" s="297"/>
      <c r="J25" s="308"/>
      <c r="K25" s="297"/>
      <c r="L25" s="297"/>
      <c r="M25" s="297"/>
      <c r="N25" s="297"/>
      <c r="O25" s="297"/>
      <c r="P25" s="297"/>
      <c r="Q25" s="297"/>
      <c r="R25" s="297"/>
      <c r="S25" s="297"/>
      <c r="T25" s="297"/>
      <c r="U25" s="297"/>
      <c r="V25" s="297"/>
      <c r="W25" s="297"/>
      <c r="X25" s="297"/>
    </row>
    <row r="26" spans="1:48" ht="16.5" hidden="1" customHeight="1" thickTop="1">
      <c r="A26" s="123" t="s">
        <v>0</v>
      </c>
      <c r="B26" s="300"/>
      <c r="C26" s="314"/>
      <c r="D26" s="300"/>
      <c r="E26" s="78"/>
      <c r="F26" s="300"/>
      <c r="G26" s="194">
        <f t="shared" si="1"/>
        <v>0</v>
      </c>
      <c r="I26" s="297"/>
      <c r="J26" s="308"/>
      <c r="K26" s="297"/>
      <c r="L26" s="297"/>
      <c r="M26" s="297"/>
      <c r="N26" s="297"/>
      <c r="O26" s="297"/>
      <c r="P26" s="297"/>
      <c r="Q26" s="297"/>
      <c r="R26" s="297"/>
      <c r="S26" s="297"/>
      <c r="T26" s="297"/>
      <c r="U26" s="297"/>
      <c r="V26" s="297"/>
      <c r="W26" s="297"/>
      <c r="X26" s="297"/>
    </row>
    <row r="27" spans="1:48" ht="16.5" hidden="1" customHeight="1" thickTop="1">
      <c r="A27" s="176" t="s">
        <v>0</v>
      </c>
      <c r="B27" s="191"/>
      <c r="C27" s="313"/>
      <c r="D27" s="191"/>
      <c r="E27" s="189"/>
      <c r="F27" s="31"/>
      <c r="G27" s="194">
        <f t="shared" si="1"/>
        <v>0</v>
      </c>
      <c r="I27" s="297"/>
      <c r="J27" s="308"/>
      <c r="K27" s="297"/>
      <c r="L27" s="297"/>
      <c r="M27" s="297"/>
      <c r="N27" s="297"/>
      <c r="O27" s="297"/>
      <c r="P27" s="297"/>
      <c r="Q27" s="297"/>
      <c r="R27" s="297"/>
      <c r="S27" s="297"/>
      <c r="T27" s="297"/>
      <c r="U27" s="297"/>
      <c r="V27" s="297"/>
      <c r="W27" s="297"/>
      <c r="X27" s="297"/>
    </row>
    <row r="28" spans="1:48" ht="8.25" hidden="1" customHeight="1">
      <c r="A28" s="123" t="s">
        <v>0</v>
      </c>
      <c r="B28" s="300"/>
      <c r="C28" s="314"/>
      <c r="D28" s="300"/>
      <c r="E28" s="78"/>
      <c r="F28" s="300"/>
      <c r="G28" s="194">
        <f t="shared" si="1"/>
        <v>0</v>
      </c>
      <c r="I28" s="297"/>
      <c r="J28" s="308"/>
      <c r="K28" s="297"/>
      <c r="L28" s="297"/>
      <c r="M28" s="297"/>
      <c r="N28" s="297"/>
      <c r="O28" s="297"/>
      <c r="P28" s="297"/>
      <c r="Q28" s="297"/>
      <c r="R28" s="297"/>
      <c r="S28" s="297"/>
      <c r="T28" s="297"/>
      <c r="U28" s="297"/>
      <c r="V28" s="297"/>
      <c r="W28" s="297"/>
      <c r="X28" s="297"/>
    </row>
    <row r="29" spans="1:48" ht="12" hidden="1" customHeight="1">
      <c r="A29" s="215" t="s">
        <v>0</v>
      </c>
      <c r="B29" s="216"/>
      <c r="C29" s="315"/>
      <c r="D29" s="216"/>
      <c r="E29" s="217"/>
      <c r="F29" s="210"/>
      <c r="G29" s="194">
        <f t="shared" si="1"/>
        <v>0</v>
      </c>
      <c r="I29" s="312"/>
      <c r="J29" s="308"/>
      <c r="K29" s="297"/>
      <c r="L29" s="297"/>
      <c r="M29" s="297"/>
      <c r="N29" s="297"/>
      <c r="O29" s="297"/>
      <c r="P29" s="297"/>
      <c r="Q29" s="297"/>
      <c r="R29" s="297"/>
      <c r="S29" s="297"/>
      <c r="T29" s="297"/>
      <c r="U29" s="297"/>
      <c r="V29" s="297"/>
      <c r="W29" s="297"/>
      <c r="X29" s="297"/>
    </row>
    <row r="30" spans="1:48" ht="39.75" customHeight="1" thickTop="1">
      <c r="A30" s="138"/>
      <c r="B30" s="4"/>
      <c r="C30" s="4"/>
      <c r="D30" s="4"/>
      <c r="E30" s="4"/>
      <c r="F30" s="4"/>
      <c r="G30" s="4"/>
      <c r="H30" s="4"/>
      <c r="I30" s="297"/>
      <c r="J30" s="312"/>
      <c r="K30" s="312"/>
      <c r="L30" s="297"/>
      <c r="M30" s="297"/>
      <c r="N30" s="297"/>
      <c r="O30" s="297"/>
      <c r="P30" s="297"/>
      <c r="Q30" s="297"/>
      <c r="R30" s="297"/>
      <c r="S30" s="297"/>
      <c r="T30" s="297"/>
      <c r="U30" s="297"/>
      <c r="V30" s="297"/>
      <c r="W30" s="297"/>
      <c r="X30" s="297"/>
    </row>
    <row r="31" spans="1:48" ht="13.8">
      <c r="A31" s="138"/>
      <c r="B31" s="4"/>
      <c r="C31" s="4"/>
      <c r="D31" s="219"/>
      <c r="E31" s="222"/>
      <c r="F31" s="4"/>
      <c r="G31" s="4"/>
      <c r="I31" s="297"/>
      <c r="J31" s="297"/>
      <c r="K31" s="297"/>
      <c r="L31" s="297"/>
      <c r="M31" s="297"/>
      <c r="N31" s="297"/>
      <c r="O31" s="297"/>
      <c r="P31" s="297"/>
      <c r="Q31" s="297"/>
      <c r="R31" s="297"/>
      <c r="S31" s="297"/>
      <c r="T31" s="297"/>
      <c r="U31" s="297"/>
      <c r="V31" s="297"/>
      <c r="W31" s="297"/>
      <c r="X31" s="297"/>
    </row>
    <row r="32" spans="1:48">
      <c r="D32" s="146"/>
      <c r="I32" s="297"/>
      <c r="J32" s="297"/>
      <c r="K32" s="297"/>
      <c r="L32" s="297"/>
      <c r="M32" s="297"/>
      <c r="N32" s="297"/>
      <c r="O32" s="297"/>
      <c r="P32" s="297"/>
      <c r="Q32" s="297"/>
      <c r="R32" s="297"/>
      <c r="S32" s="297"/>
      <c r="T32" s="297"/>
      <c r="U32" s="297"/>
      <c r="V32" s="297"/>
      <c r="W32" s="297"/>
      <c r="X32" s="297"/>
    </row>
    <row r="33" spans="3:24">
      <c r="D33" s="148"/>
      <c r="I33" s="297"/>
      <c r="J33" s="297"/>
      <c r="K33" s="297"/>
      <c r="L33" s="297"/>
      <c r="M33" s="297"/>
      <c r="N33" s="297"/>
      <c r="O33" s="297"/>
      <c r="P33" s="297"/>
      <c r="Q33" s="297"/>
      <c r="R33" s="297"/>
      <c r="S33" s="297"/>
      <c r="T33" s="297"/>
      <c r="U33" s="297"/>
      <c r="V33" s="297"/>
      <c r="W33" s="297"/>
      <c r="X33" s="297"/>
    </row>
    <row r="34" spans="3:24">
      <c r="D34" s="148"/>
      <c r="I34" s="297"/>
      <c r="J34" s="297"/>
      <c r="K34" s="297"/>
      <c r="L34" s="297"/>
      <c r="M34" s="297"/>
      <c r="N34" s="297"/>
      <c r="O34" s="297"/>
      <c r="P34" s="297"/>
      <c r="Q34" s="297"/>
      <c r="R34" s="297"/>
      <c r="S34" s="297"/>
      <c r="T34" s="297"/>
      <c r="U34" s="297"/>
      <c r="V34" s="297"/>
      <c r="W34" s="297"/>
      <c r="X34" s="297"/>
    </row>
    <row r="35" spans="3:24">
      <c r="D35" s="148"/>
      <c r="I35" s="297"/>
      <c r="J35" s="297"/>
      <c r="K35" s="297"/>
      <c r="L35" s="297"/>
      <c r="M35" s="297"/>
      <c r="N35" s="297"/>
      <c r="O35" s="297"/>
      <c r="P35" s="297"/>
      <c r="Q35" s="297"/>
      <c r="R35" s="297"/>
      <c r="S35" s="297"/>
      <c r="T35" s="297"/>
      <c r="U35" s="297"/>
      <c r="V35" s="297"/>
      <c r="W35" s="297"/>
      <c r="X35" s="297"/>
    </row>
    <row r="36" spans="3:24">
      <c r="D36" s="148"/>
      <c r="I36" s="297"/>
      <c r="J36" s="297"/>
      <c r="K36" s="297"/>
      <c r="L36" s="297"/>
      <c r="M36" s="297"/>
      <c r="N36" s="297"/>
      <c r="O36" s="297"/>
      <c r="P36" s="297"/>
      <c r="Q36" s="297"/>
      <c r="R36" s="297"/>
      <c r="S36" s="297"/>
      <c r="T36" s="297"/>
      <c r="U36" s="297"/>
      <c r="V36" s="297"/>
      <c r="W36" s="297"/>
      <c r="X36" s="297"/>
    </row>
    <row r="37" spans="3:24">
      <c r="D37" s="148"/>
      <c r="I37" s="297"/>
      <c r="J37" s="297"/>
      <c r="K37" s="297"/>
      <c r="L37" s="297"/>
      <c r="M37" s="297"/>
      <c r="N37" s="297"/>
      <c r="O37" s="297"/>
      <c r="P37" s="297"/>
      <c r="Q37" s="297"/>
      <c r="R37" s="297"/>
      <c r="S37" s="297"/>
      <c r="T37" s="297"/>
      <c r="U37" s="297"/>
      <c r="V37" s="297"/>
      <c r="W37" s="297"/>
      <c r="X37" s="297"/>
    </row>
    <row r="38" spans="3:24">
      <c r="C38" s="4"/>
      <c r="I38" s="297"/>
      <c r="J38" s="297"/>
      <c r="K38" s="297"/>
      <c r="L38" s="297"/>
      <c r="M38" s="297"/>
      <c r="N38" s="297"/>
      <c r="O38" s="297"/>
      <c r="P38" s="297"/>
      <c r="Q38" s="297"/>
      <c r="R38" s="297"/>
      <c r="S38" s="297"/>
      <c r="T38" s="297"/>
      <c r="U38" s="297"/>
      <c r="V38" s="297"/>
      <c r="W38" s="297"/>
      <c r="X38" s="297"/>
    </row>
    <row r="39" spans="3:24">
      <c r="I39" s="297"/>
      <c r="J39" s="297"/>
      <c r="K39" s="297"/>
      <c r="L39" s="297"/>
      <c r="M39" s="297"/>
      <c r="N39" s="297"/>
      <c r="O39" s="297"/>
      <c r="P39" s="297"/>
      <c r="Q39" s="297"/>
      <c r="R39" s="297"/>
      <c r="S39" s="297"/>
      <c r="T39" s="297"/>
      <c r="U39" s="297"/>
      <c r="V39" s="297"/>
      <c r="W39" s="297"/>
      <c r="X39" s="297"/>
    </row>
    <row r="40" spans="3:24">
      <c r="I40" s="297"/>
      <c r="J40" s="297"/>
      <c r="K40" s="297"/>
      <c r="L40" s="297"/>
      <c r="M40" s="297"/>
      <c r="N40" s="297"/>
      <c r="O40" s="297"/>
      <c r="P40" s="297"/>
      <c r="Q40" s="297"/>
      <c r="R40" s="297"/>
      <c r="S40" s="297"/>
      <c r="T40" s="297"/>
      <c r="U40" s="297"/>
      <c r="V40" s="297"/>
      <c r="W40" s="297"/>
      <c r="X40" s="297"/>
    </row>
    <row r="41" spans="3:24">
      <c r="I41" s="297"/>
      <c r="J41" s="297"/>
      <c r="K41" s="297"/>
      <c r="L41" s="297"/>
      <c r="M41" s="297"/>
      <c r="N41" s="297"/>
      <c r="O41" s="297"/>
      <c r="P41" s="297"/>
      <c r="Q41" s="297"/>
      <c r="R41" s="297"/>
      <c r="S41" s="297"/>
      <c r="T41" s="297"/>
      <c r="U41" s="297"/>
      <c r="V41" s="297"/>
      <c r="W41" s="297"/>
      <c r="X41" s="297"/>
    </row>
    <row r="42" spans="3:24">
      <c r="I42" s="297"/>
      <c r="J42" s="297"/>
      <c r="K42" s="297"/>
      <c r="L42" s="297"/>
      <c r="M42" s="297"/>
      <c r="N42" s="297"/>
      <c r="O42" s="297"/>
      <c r="P42" s="297"/>
      <c r="Q42" s="297"/>
      <c r="R42" s="297"/>
      <c r="S42" s="297"/>
      <c r="T42" s="297"/>
      <c r="U42" s="297"/>
      <c r="V42" s="297"/>
      <c r="W42" s="297"/>
      <c r="X42" s="297"/>
    </row>
    <row r="43" spans="3:24">
      <c r="I43" s="297"/>
      <c r="J43" s="297"/>
      <c r="K43" s="297"/>
      <c r="L43" s="297"/>
      <c r="M43" s="297"/>
      <c r="N43" s="297"/>
      <c r="O43" s="297"/>
      <c r="P43" s="297"/>
      <c r="Q43" s="297"/>
      <c r="R43" s="297"/>
      <c r="S43" s="297"/>
      <c r="T43" s="297"/>
      <c r="U43" s="297"/>
      <c r="V43" s="297"/>
      <c r="W43" s="297"/>
      <c r="X43" s="297"/>
    </row>
    <row r="44" spans="3:24">
      <c r="I44" s="297"/>
      <c r="J44" s="297"/>
      <c r="K44" s="297"/>
      <c r="L44" s="297"/>
      <c r="M44" s="297"/>
      <c r="N44" s="297"/>
      <c r="O44" s="297"/>
      <c r="P44" s="297"/>
      <c r="Q44" s="297"/>
      <c r="R44" s="297"/>
      <c r="S44" s="297"/>
      <c r="T44" s="297"/>
      <c r="U44" s="297"/>
      <c r="V44" s="297"/>
      <c r="W44" s="297"/>
      <c r="X44" s="297"/>
    </row>
    <row r="45" spans="3:24">
      <c r="I45" s="297"/>
      <c r="J45" s="297"/>
      <c r="K45" s="297"/>
      <c r="L45" s="297"/>
      <c r="M45" s="297"/>
      <c r="N45" s="297"/>
      <c r="O45" s="297"/>
      <c r="P45" s="297"/>
      <c r="Q45" s="297"/>
      <c r="R45" s="297"/>
      <c r="S45" s="297"/>
      <c r="T45" s="297"/>
      <c r="U45" s="297"/>
      <c r="V45" s="297"/>
      <c r="W45" s="297"/>
      <c r="X45" s="297"/>
    </row>
    <row r="46" spans="3:24">
      <c r="I46" s="297"/>
      <c r="J46" s="297"/>
      <c r="K46" s="297"/>
      <c r="L46" s="297"/>
      <c r="M46" s="297"/>
      <c r="N46" s="297"/>
      <c r="O46" s="297"/>
      <c r="P46" s="297"/>
      <c r="Q46" s="297"/>
      <c r="R46" s="297"/>
      <c r="S46" s="297"/>
      <c r="T46" s="297"/>
      <c r="U46" s="297"/>
      <c r="V46" s="297"/>
      <c r="W46" s="297"/>
      <c r="X46" s="297"/>
    </row>
    <row r="47" spans="3:24">
      <c r="I47" s="297"/>
      <c r="J47" s="297"/>
      <c r="K47" s="297"/>
      <c r="L47" s="297"/>
      <c r="M47" s="297"/>
      <c r="N47" s="297"/>
      <c r="O47" s="297"/>
      <c r="P47" s="297"/>
      <c r="Q47" s="297"/>
      <c r="R47" s="297"/>
      <c r="S47" s="297"/>
      <c r="T47" s="297"/>
      <c r="U47" s="297"/>
      <c r="V47" s="297"/>
      <c r="W47" s="297"/>
      <c r="X47" s="297"/>
    </row>
    <row r="48" spans="3:24">
      <c r="I48" s="297"/>
      <c r="J48" s="297"/>
      <c r="K48" s="297"/>
      <c r="L48" s="297"/>
      <c r="M48" s="297"/>
      <c r="N48" s="297"/>
      <c r="O48" s="297"/>
      <c r="P48" s="297"/>
      <c r="Q48" s="297"/>
      <c r="R48" s="297"/>
      <c r="S48" s="297"/>
      <c r="T48" s="297"/>
      <c r="U48" s="297"/>
      <c r="V48" s="297"/>
      <c r="W48" s="297"/>
      <c r="X48" s="297"/>
    </row>
    <row r="49" spans="9:24">
      <c r="I49" s="297"/>
      <c r="J49" s="297"/>
      <c r="K49" s="297"/>
      <c r="L49" s="297"/>
      <c r="M49" s="297"/>
      <c r="N49" s="297"/>
      <c r="O49" s="297"/>
      <c r="P49" s="297"/>
      <c r="Q49" s="297"/>
      <c r="R49" s="297"/>
      <c r="S49" s="297"/>
      <c r="T49" s="297"/>
      <c r="U49" s="297"/>
      <c r="V49" s="297"/>
      <c r="W49" s="297"/>
      <c r="X49" s="297"/>
    </row>
    <row r="50" spans="9:24">
      <c r="I50" s="297"/>
      <c r="J50" s="297"/>
      <c r="K50" s="297"/>
      <c r="L50" s="297"/>
      <c r="M50" s="297"/>
      <c r="N50" s="297"/>
      <c r="O50" s="297"/>
      <c r="P50" s="297"/>
      <c r="Q50" s="297"/>
      <c r="R50" s="297"/>
      <c r="S50" s="297"/>
      <c r="T50" s="297"/>
      <c r="U50" s="297"/>
      <c r="V50" s="297"/>
      <c r="W50" s="297"/>
      <c r="X50" s="297"/>
    </row>
    <row r="51" spans="9:24">
      <c r="I51" s="297"/>
      <c r="J51" s="297"/>
      <c r="K51" s="297"/>
      <c r="L51" s="297"/>
      <c r="M51" s="297"/>
      <c r="N51" s="297"/>
      <c r="O51" s="297"/>
      <c r="P51" s="297"/>
      <c r="Q51" s="297"/>
      <c r="R51" s="297"/>
      <c r="S51" s="297"/>
      <c r="T51" s="297"/>
      <c r="U51" s="297"/>
      <c r="V51" s="297"/>
      <c r="W51" s="297"/>
      <c r="X51" s="297"/>
    </row>
    <row r="52" spans="9:24">
      <c r="I52" s="297"/>
      <c r="J52" s="297"/>
      <c r="K52" s="297"/>
      <c r="L52" s="297"/>
      <c r="M52" s="297"/>
      <c r="N52" s="297"/>
      <c r="O52" s="297"/>
      <c r="P52" s="297"/>
      <c r="Q52" s="297"/>
      <c r="R52" s="297"/>
      <c r="S52" s="297"/>
      <c r="T52" s="297"/>
      <c r="U52" s="297"/>
      <c r="V52" s="297"/>
      <c r="W52" s="297"/>
      <c r="X52" s="297"/>
    </row>
    <row r="53" spans="9:24">
      <c r="I53" s="297"/>
      <c r="J53" s="297"/>
      <c r="K53" s="297"/>
      <c r="L53" s="297"/>
      <c r="M53" s="297"/>
      <c r="N53" s="297"/>
      <c r="O53" s="297"/>
      <c r="P53" s="297"/>
      <c r="Q53" s="297"/>
      <c r="R53" s="297"/>
      <c r="S53" s="297"/>
      <c r="T53" s="297"/>
      <c r="U53" s="297"/>
      <c r="V53" s="297"/>
      <c r="W53" s="297"/>
      <c r="X53" s="297"/>
    </row>
    <row r="54" spans="9:24">
      <c r="I54" s="297"/>
      <c r="J54" s="297"/>
      <c r="K54" s="297"/>
      <c r="L54" s="297"/>
      <c r="M54" s="297"/>
      <c r="N54" s="297"/>
      <c r="O54" s="297"/>
      <c r="P54" s="297"/>
      <c r="Q54" s="297"/>
      <c r="R54" s="297"/>
      <c r="S54" s="297"/>
      <c r="T54" s="297"/>
      <c r="U54" s="297"/>
      <c r="V54" s="297"/>
      <c r="W54" s="297"/>
      <c r="X54" s="297"/>
    </row>
    <row r="55" spans="9:24">
      <c r="I55" s="297"/>
      <c r="J55" s="297"/>
      <c r="K55" s="297"/>
      <c r="L55" s="297"/>
      <c r="M55" s="297"/>
      <c r="N55" s="297"/>
      <c r="O55" s="297"/>
      <c r="P55" s="297"/>
      <c r="Q55" s="297"/>
      <c r="R55" s="297"/>
      <c r="S55" s="297"/>
      <c r="T55" s="297"/>
      <c r="U55" s="297"/>
      <c r="V55" s="297"/>
      <c r="W55" s="297"/>
      <c r="X55" s="297"/>
    </row>
    <row r="56" spans="9:24">
      <c r="I56" s="297"/>
      <c r="J56" s="297"/>
      <c r="K56" s="297"/>
      <c r="L56" s="297"/>
      <c r="M56" s="297"/>
      <c r="N56" s="297"/>
      <c r="O56" s="297"/>
      <c r="P56" s="297"/>
      <c r="Q56" s="297"/>
      <c r="R56" s="297"/>
      <c r="S56" s="297"/>
      <c r="T56" s="297"/>
      <c r="U56" s="297"/>
      <c r="V56" s="297"/>
      <c r="W56" s="297"/>
      <c r="X56" s="297"/>
    </row>
    <row r="57" spans="9:24">
      <c r="I57" s="297"/>
      <c r="J57" s="297"/>
      <c r="K57" s="297"/>
      <c r="L57" s="297"/>
      <c r="M57" s="297"/>
      <c r="N57" s="297"/>
      <c r="O57" s="297"/>
      <c r="P57" s="297"/>
      <c r="Q57" s="297"/>
      <c r="R57" s="297"/>
      <c r="S57" s="297"/>
      <c r="T57" s="297"/>
      <c r="U57" s="297"/>
      <c r="V57" s="297"/>
      <c r="W57" s="297"/>
      <c r="X57" s="297"/>
    </row>
  </sheetData>
  <mergeCells count="6">
    <mergeCell ref="A1:G1"/>
    <mergeCell ref="A3:A4"/>
    <mergeCell ref="B3:C3"/>
    <mergeCell ref="D3:E3"/>
    <mergeCell ref="F3:G3"/>
    <mergeCell ref="F2:G2"/>
  </mergeCells>
  <printOptions horizontalCentered="1" verticalCentered="1"/>
  <pageMargins left="2.04" right="2.2400000000000002" top="0.73" bottom="1.91" header="0.31496062992125984" footer="0.25"/>
  <pageSetup paperSize="9" scale="95" orientation="landscape" r:id="rId1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K13"/>
  <sheetViews>
    <sheetView rightToLeft="1" view="pageBreakPreview" zoomScale="87" zoomScaleSheetLayoutView="87" workbookViewId="0">
      <selection activeCell="B6" sqref="B6"/>
    </sheetView>
  </sheetViews>
  <sheetFormatPr defaultColWidth="9.109375" defaultRowHeight="21.9" customHeight="1"/>
  <cols>
    <col min="1" max="1" width="2.5546875" style="25" customWidth="1"/>
    <col min="2" max="2" width="22.88671875" style="68" customWidth="1"/>
    <col min="3" max="3" width="6.21875" style="25" customWidth="1"/>
    <col min="4" max="4" width="16.6640625" style="25" customWidth="1"/>
    <col min="5" max="5" width="8.21875" style="25" customWidth="1"/>
    <col min="6" max="6" width="15.21875" style="25" customWidth="1"/>
    <col min="7" max="7" width="5.21875" style="25" customWidth="1"/>
    <col min="8" max="8" width="18.109375" style="25" customWidth="1"/>
    <col min="9" max="16384" width="9.109375" style="25"/>
  </cols>
  <sheetData>
    <row r="3" spans="2:11" ht="21.75" hidden="1" customHeight="1"/>
    <row r="4" spans="2:11" ht="45.75" hidden="1" customHeight="1"/>
    <row r="5" spans="2:11" ht="27" customHeight="1">
      <c r="B5" s="502" t="s">
        <v>170</v>
      </c>
      <c r="C5" s="502"/>
      <c r="D5" s="502"/>
      <c r="E5" s="502"/>
      <c r="F5" s="502"/>
      <c r="G5" s="502"/>
      <c r="H5" s="502"/>
    </row>
    <row r="6" spans="2:11" ht="21.9" customHeight="1" thickBot="1">
      <c r="B6" s="182" t="s">
        <v>222</v>
      </c>
      <c r="C6" s="49"/>
      <c r="D6" s="49"/>
      <c r="E6" s="49"/>
      <c r="F6" s="49"/>
      <c r="G6" s="50"/>
      <c r="H6" s="134" t="s">
        <v>38</v>
      </c>
      <c r="I6" s="48"/>
    </row>
    <row r="7" spans="2:11" ht="21.9" customHeight="1" thickTop="1">
      <c r="B7" s="505" t="s">
        <v>13</v>
      </c>
      <c r="C7" s="528" t="s">
        <v>103</v>
      </c>
      <c r="D7" s="528"/>
      <c r="E7" s="528" t="s">
        <v>81</v>
      </c>
      <c r="F7" s="528"/>
      <c r="G7" s="493" t="s">
        <v>71</v>
      </c>
      <c r="H7" s="493"/>
    </row>
    <row r="8" spans="2:11" ht="21" customHeight="1" thickBot="1">
      <c r="B8" s="506"/>
      <c r="C8" s="406" t="s">
        <v>8</v>
      </c>
      <c r="D8" s="329" t="s">
        <v>9</v>
      </c>
      <c r="E8" s="329" t="s">
        <v>8</v>
      </c>
      <c r="F8" s="329" t="s">
        <v>82</v>
      </c>
      <c r="G8" s="329" t="s">
        <v>8</v>
      </c>
      <c r="H8" s="329" t="s">
        <v>82</v>
      </c>
    </row>
    <row r="9" spans="2:11" ht="21" customHeight="1" thickTop="1">
      <c r="B9" s="453" t="s">
        <v>16</v>
      </c>
      <c r="C9" s="458">
        <v>3</v>
      </c>
      <c r="D9" s="458">
        <v>16805595</v>
      </c>
      <c r="E9" s="458">
        <v>0</v>
      </c>
      <c r="F9" s="458">
        <v>0</v>
      </c>
      <c r="G9" s="478">
        <v>3</v>
      </c>
      <c r="H9" s="478">
        <v>16805595</v>
      </c>
    </row>
    <row r="10" spans="2:11" ht="23.25" customHeight="1">
      <c r="B10" s="185" t="s">
        <v>24</v>
      </c>
      <c r="C10" s="178">
        <v>1</v>
      </c>
      <c r="D10" s="209">
        <v>959575000</v>
      </c>
      <c r="E10" s="178">
        <v>0</v>
      </c>
      <c r="F10" s="209">
        <v>0</v>
      </c>
      <c r="G10" s="209">
        <f>C10+E10</f>
        <v>1</v>
      </c>
      <c r="H10" s="209">
        <v>9595750</v>
      </c>
    </row>
    <row r="11" spans="2:11" ht="24.75" customHeight="1" thickBot="1">
      <c r="B11" s="206" t="s">
        <v>22</v>
      </c>
      <c r="C11" s="86">
        <v>0</v>
      </c>
      <c r="D11" s="205">
        <v>0</v>
      </c>
      <c r="E11" s="86">
        <v>70</v>
      </c>
      <c r="F11" s="205">
        <v>1157095102</v>
      </c>
      <c r="G11" s="205">
        <f>C11+E11</f>
        <v>70</v>
      </c>
      <c r="H11" s="205">
        <v>169398986</v>
      </c>
      <c r="K11" s="37"/>
    </row>
    <row r="12" spans="2:11" ht="24" customHeight="1" thickBot="1">
      <c r="B12" s="403" t="s">
        <v>0</v>
      </c>
      <c r="C12" s="405">
        <f>SUM(C9:C11)</f>
        <v>4</v>
      </c>
      <c r="D12" s="405">
        <f>SUM(D9:D11)</f>
        <v>976380595</v>
      </c>
      <c r="E12" s="405">
        <f t="shared" ref="E12:F12" si="0">SUM(E10:E11)</f>
        <v>70</v>
      </c>
      <c r="F12" s="404">
        <f t="shared" si="0"/>
        <v>1157095102</v>
      </c>
      <c r="G12" s="404">
        <f>SUM(G9:G11)</f>
        <v>74</v>
      </c>
      <c r="H12" s="404">
        <f>SUM(H9:H11)</f>
        <v>195800331</v>
      </c>
      <c r="J12" s="128"/>
    </row>
    <row r="13" spans="2:11" ht="21.9" customHeight="1" thickTop="1">
      <c r="G13" s="29"/>
    </row>
  </sheetData>
  <mergeCells count="5">
    <mergeCell ref="B5:H5"/>
    <mergeCell ref="B7:B8"/>
    <mergeCell ref="G7:H7"/>
    <mergeCell ref="C7:D7"/>
    <mergeCell ref="E7:F7"/>
  </mergeCells>
  <printOptions horizontalCentered="1" verticalCentered="1"/>
  <pageMargins left="0.31496062992125984" right="0.15748031496062992" top="0.74803149606299213" bottom="2.72" header="0.31496062992125984" footer="0.31496062992125984"/>
  <pageSetup paperSize="9" orientation="landscape" r:id="rId1"/>
  <headerFooter>
    <oddFooter>&amp;C&amp;14 24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4"/>
  <sheetViews>
    <sheetView rightToLeft="1" view="pageBreakPreview" zoomScale="115" zoomScaleSheetLayoutView="115" workbookViewId="0">
      <selection activeCell="B5" sqref="B5:G5"/>
    </sheetView>
  </sheetViews>
  <sheetFormatPr defaultColWidth="9.109375" defaultRowHeight="21.9" customHeight="1"/>
  <cols>
    <col min="1" max="1" width="2.6640625" style="25" customWidth="1"/>
    <col min="2" max="2" width="22" style="68" customWidth="1"/>
    <col min="3" max="3" width="4.88671875" style="68" customWidth="1"/>
    <col min="4" max="4" width="11" style="68" customWidth="1"/>
    <col min="5" max="5" width="0.88671875" style="68" customWidth="1"/>
    <col min="6" max="6" width="1.33203125" style="68" customWidth="1"/>
    <col min="7" max="7" width="5.5546875" style="25" customWidth="1"/>
    <col min="8" max="8" width="14.5546875" style="25" customWidth="1"/>
    <col min="9" max="9" width="5.88671875" style="25" customWidth="1"/>
    <col min="10" max="10" width="25.77734375" style="25" customWidth="1"/>
    <col min="11" max="16384" width="9.109375" style="25"/>
  </cols>
  <sheetData>
    <row r="2" spans="1:14" ht="13.2"/>
    <row r="3" spans="1:14" ht="13.2"/>
    <row r="4" spans="1:14" ht="23.25" customHeight="1">
      <c r="B4" s="502" t="s">
        <v>171</v>
      </c>
      <c r="C4" s="502"/>
      <c r="D4" s="502"/>
      <c r="E4" s="502"/>
      <c r="F4" s="502"/>
      <c r="G4" s="502"/>
      <c r="H4" s="502"/>
      <c r="I4" s="502"/>
      <c r="J4" s="502"/>
    </row>
    <row r="5" spans="1:14" ht="21.9" customHeight="1" thickBot="1">
      <c r="B5" s="529" t="s">
        <v>223</v>
      </c>
      <c r="C5" s="529"/>
      <c r="D5" s="529"/>
      <c r="E5" s="529"/>
      <c r="F5" s="529"/>
      <c r="G5" s="529"/>
      <c r="H5" s="54"/>
      <c r="I5" s="553" t="s">
        <v>38</v>
      </c>
      <c r="J5" s="553"/>
    </row>
    <row r="6" spans="1:14" ht="21.9" customHeight="1" thickTop="1">
      <c r="A6" s="37"/>
      <c r="B6" s="505" t="s">
        <v>13</v>
      </c>
      <c r="C6" s="526" t="s">
        <v>129</v>
      </c>
      <c r="D6" s="526"/>
      <c r="E6" s="493"/>
      <c r="F6" s="493"/>
      <c r="G6" s="493" t="s">
        <v>81</v>
      </c>
      <c r="H6" s="493"/>
      <c r="I6" s="493" t="s">
        <v>67</v>
      </c>
      <c r="J6" s="493"/>
    </row>
    <row r="7" spans="1:14" ht="21.9" customHeight="1" thickBot="1">
      <c r="A7" s="37"/>
      <c r="B7" s="506"/>
      <c r="C7" s="382" t="s">
        <v>8</v>
      </c>
      <c r="D7" s="336" t="s">
        <v>9</v>
      </c>
      <c r="E7" s="336"/>
      <c r="F7" s="336"/>
      <c r="G7" s="382" t="s">
        <v>8</v>
      </c>
      <c r="H7" s="382" t="s">
        <v>9</v>
      </c>
      <c r="I7" s="382" t="s">
        <v>8</v>
      </c>
      <c r="J7" s="382" t="s">
        <v>9</v>
      </c>
    </row>
    <row r="8" spans="1:14" ht="21.9" customHeight="1" thickTop="1">
      <c r="B8" s="196" t="s">
        <v>19</v>
      </c>
      <c r="C8" s="98">
        <v>0</v>
      </c>
      <c r="D8" s="149">
        <v>0</v>
      </c>
      <c r="E8" s="149"/>
      <c r="F8" s="149"/>
      <c r="G8" s="98">
        <v>3</v>
      </c>
      <c r="H8" s="209">
        <v>3331815</v>
      </c>
      <c r="I8" s="149">
        <f t="shared" ref="I8:I10" si="0">C8+E8+G8</f>
        <v>3</v>
      </c>
      <c r="J8" s="149">
        <f t="shared" ref="J8:J10" si="1">D8+F8+H8</f>
        <v>3331815</v>
      </c>
    </row>
    <row r="9" spans="1:14" ht="21.9" customHeight="1">
      <c r="B9" s="196" t="s">
        <v>22</v>
      </c>
      <c r="C9" s="98">
        <v>1</v>
      </c>
      <c r="D9" s="149">
        <v>543285</v>
      </c>
      <c r="E9" s="149"/>
      <c r="F9" s="149"/>
      <c r="G9" s="98">
        <v>221</v>
      </c>
      <c r="H9" s="98">
        <v>561580836</v>
      </c>
      <c r="I9" s="149">
        <f t="shared" si="0"/>
        <v>222</v>
      </c>
      <c r="J9" s="149">
        <f t="shared" si="1"/>
        <v>562124121</v>
      </c>
    </row>
    <row r="10" spans="1:14" s="28" customFormat="1" ht="15.6">
      <c r="B10" s="280" t="s">
        <v>23</v>
      </c>
      <c r="C10" s="178">
        <v>0</v>
      </c>
      <c r="D10" s="209">
        <v>0</v>
      </c>
      <c r="E10" s="209"/>
      <c r="F10" s="209"/>
      <c r="G10" s="99">
        <v>1</v>
      </c>
      <c r="H10" s="99">
        <v>2724806</v>
      </c>
      <c r="I10" s="209">
        <f t="shared" si="0"/>
        <v>1</v>
      </c>
      <c r="J10" s="209">
        <f t="shared" si="1"/>
        <v>2724806</v>
      </c>
    </row>
    <row r="11" spans="1:14" s="28" customFormat="1" ht="16.5" customHeight="1" thickBot="1">
      <c r="B11" s="383" t="s">
        <v>0</v>
      </c>
      <c r="C11" s="321">
        <f>SUM(C8:C10)</f>
        <v>1</v>
      </c>
      <c r="D11" s="322">
        <f>SUM(D8:D10)</f>
        <v>543285</v>
      </c>
      <c r="E11" s="322"/>
      <c r="F11" s="322"/>
      <c r="G11" s="323">
        <f>SUM(G8:G10)</f>
        <v>225</v>
      </c>
      <c r="H11" s="323">
        <f>SUM(H8:H10)</f>
        <v>567637457</v>
      </c>
      <c r="I11" s="322">
        <f>SUM(I8:I10)</f>
        <v>226</v>
      </c>
      <c r="J11" s="322">
        <f>SUM(J8:J10)</f>
        <v>568180742</v>
      </c>
    </row>
    <row r="12" spans="1:14" ht="16.5" customHeight="1" thickTop="1">
      <c r="A12" s="37"/>
      <c r="B12" s="92"/>
      <c r="C12" s="92"/>
      <c r="D12" s="92"/>
      <c r="E12" s="92"/>
      <c r="F12" s="92"/>
      <c r="G12" s="93"/>
      <c r="H12" s="94"/>
      <c r="I12" s="93"/>
      <c r="J12" s="95"/>
    </row>
    <row r="13" spans="1:14" ht="21.9" customHeight="1">
      <c r="B13" s="80"/>
      <c r="C13" s="80"/>
      <c r="D13" s="80"/>
      <c r="E13" s="80"/>
      <c r="F13" s="80"/>
      <c r="G13" s="79"/>
      <c r="H13" s="79"/>
      <c r="I13" s="79"/>
      <c r="J13" s="96"/>
      <c r="M13" s="37"/>
      <c r="N13" s="37"/>
    </row>
    <row r="14" spans="1:14" ht="21.9" customHeight="1">
      <c r="B14" s="80"/>
      <c r="C14" s="80"/>
      <c r="D14" s="80"/>
      <c r="E14" s="80"/>
      <c r="F14" s="80"/>
      <c r="G14" s="79"/>
      <c r="H14" s="79"/>
      <c r="I14" s="79"/>
      <c r="J14" s="79"/>
      <c r="N14" s="37"/>
    </row>
    <row r="15" spans="1:14" ht="21.9" customHeight="1">
      <c r="B15" s="74"/>
      <c r="C15" s="74"/>
      <c r="D15" s="74"/>
      <c r="E15" s="74"/>
      <c r="F15" s="74"/>
      <c r="G15" s="50"/>
      <c r="H15" s="50"/>
      <c r="I15" s="50"/>
      <c r="J15" s="50"/>
    </row>
    <row r="17" spans="9:11" ht="21.9" customHeight="1">
      <c r="K17" s="37"/>
    </row>
    <row r="23" spans="9:11" ht="21.9" customHeight="1">
      <c r="J23" s="37"/>
    </row>
    <row r="24" spans="9:11" ht="21.9" customHeight="1">
      <c r="I24" s="37"/>
    </row>
  </sheetData>
  <mergeCells count="8">
    <mergeCell ref="B4:J4"/>
    <mergeCell ref="B5:G5"/>
    <mergeCell ref="I5:J5"/>
    <mergeCell ref="B6:B7"/>
    <mergeCell ref="G6:H6"/>
    <mergeCell ref="I6:J6"/>
    <mergeCell ref="C6:D6"/>
    <mergeCell ref="E6:F6"/>
  </mergeCells>
  <printOptions horizontalCentered="1" verticalCentered="1"/>
  <pageMargins left="0.31496062992125984" right="0.15748031496062992" top="0.74803149606299213" bottom="3.15" header="0.31496062992125984" footer="0.31496062992125984"/>
  <pageSetup paperSize="9" orientation="landscape" r:id="rId1"/>
  <headerFooter>
    <oddFooter>&amp;C&amp;14 25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1"/>
  <sheetViews>
    <sheetView rightToLeft="1" view="pageBreakPreview" zoomScaleSheetLayoutView="100" workbookViewId="0">
      <selection activeCell="B5" sqref="B5:F5"/>
    </sheetView>
  </sheetViews>
  <sheetFormatPr defaultColWidth="9.109375" defaultRowHeight="21.9" customHeight="1"/>
  <cols>
    <col min="1" max="1" width="2.6640625" style="25" customWidth="1"/>
    <col min="2" max="2" width="24" style="68" customWidth="1"/>
    <col min="3" max="3" width="7.109375" style="68" customWidth="1"/>
    <col min="4" max="4" width="20.6640625" style="68" customWidth="1"/>
    <col min="5" max="5" width="2.5546875" style="68" customWidth="1"/>
    <col min="6" max="6" width="3.33203125" style="68" customWidth="1"/>
    <col min="7" max="7" width="9.44140625" style="68" customWidth="1"/>
    <col min="8" max="8" width="25.33203125" style="25" customWidth="1"/>
    <col min="9" max="9" width="0.109375" style="25" hidden="1" customWidth="1"/>
    <col min="10" max="10" width="9.109375" style="25" hidden="1" customWidth="1"/>
    <col min="11" max="11" width="1.6640625" style="25" customWidth="1"/>
    <col min="12" max="12" width="4.88671875" style="25" customWidth="1"/>
    <col min="13" max="13" width="4.5546875" style="25" hidden="1" customWidth="1"/>
    <col min="14" max="16384" width="9.109375" style="25"/>
  </cols>
  <sheetData>
    <row r="1" spans="1:19" ht="21.9" customHeight="1">
      <c r="M1" s="87"/>
    </row>
    <row r="2" spans="1:19" ht="13.2"/>
    <row r="3" spans="1:19" ht="13.2"/>
    <row r="4" spans="1:19" ht="18" customHeight="1">
      <c r="B4" s="502" t="s">
        <v>172</v>
      </c>
      <c r="C4" s="502"/>
      <c r="D4" s="502"/>
      <c r="E4" s="502"/>
      <c r="F4" s="502"/>
      <c r="G4" s="502"/>
      <c r="H4" s="502"/>
    </row>
    <row r="5" spans="1:19" ht="21.9" customHeight="1" thickBot="1">
      <c r="B5" s="555" t="s">
        <v>224</v>
      </c>
      <c r="C5" s="555"/>
      <c r="D5" s="555"/>
      <c r="E5" s="555"/>
      <c r="F5" s="555"/>
      <c r="G5" s="139"/>
      <c r="H5" s="480" t="s">
        <v>206</v>
      </c>
      <c r="I5" s="50"/>
    </row>
    <row r="6" spans="1:19" ht="21.9" customHeight="1" thickTop="1">
      <c r="B6" s="523" t="s">
        <v>13</v>
      </c>
      <c r="C6" s="510" t="s">
        <v>142</v>
      </c>
      <c r="D6" s="510"/>
      <c r="E6" s="515"/>
      <c r="F6" s="515"/>
      <c r="G6" s="510" t="s">
        <v>85</v>
      </c>
      <c r="H6" s="510"/>
      <c r="I6" s="50"/>
      <c r="S6" s="37"/>
    </row>
    <row r="7" spans="1:19" ht="21.9" customHeight="1" thickBot="1">
      <c r="B7" s="524"/>
      <c r="C7" s="408" t="s">
        <v>8</v>
      </c>
      <c r="D7" s="408" t="s">
        <v>9</v>
      </c>
      <c r="E7" s="408"/>
      <c r="F7" s="352"/>
      <c r="G7" s="352" t="s">
        <v>8</v>
      </c>
      <c r="H7" s="352" t="s">
        <v>9</v>
      </c>
      <c r="I7" s="50"/>
    </row>
    <row r="8" spans="1:19" ht="27" customHeight="1" thickTop="1" thickBot="1">
      <c r="A8" s="28"/>
      <c r="B8" s="294" t="s">
        <v>22</v>
      </c>
      <c r="C8" s="295">
        <v>72</v>
      </c>
      <c r="D8" s="295">
        <v>155252733</v>
      </c>
      <c r="E8" s="295"/>
      <c r="F8" s="295"/>
      <c r="G8" s="295">
        <f t="shared" ref="G8" si="0">C8+E8</f>
        <v>72</v>
      </c>
      <c r="H8" s="295">
        <f t="shared" ref="H8" si="1">D8+F8</f>
        <v>155252733</v>
      </c>
      <c r="I8" s="178"/>
    </row>
    <row r="9" spans="1:19" s="33" customFormat="1" ht="24.6" customHeight="1" thickBot="1">
      <c r="A9" s="28"/>
      <c r="B9" s="409" t="s">
        <v>0</v>
      </c>
      <c r="C9" s="410">
        <f>SUM(C8:C8)</f>
        <v>72</v>
      </c>
      <c r="D9" s="410">
        <f>SUM(D8:D8)</f>
        <v>155252733</v>
      </c>
      <c r="E9" s="410"/>
      <c r="F9" s="410"/>
      <c r="G9" s="410">
        <f>SUM(G8:G8)</f>
        <v>72</v>
      </c>
      <c r="H9" s="410">
        <f>SUM(H8:H8)</f>
        <v>155252733</v>
      </c>
      <c r="I9" s="102"/>
      <c r="K9" s="28"/>
      <c r="L9" s="28"/>
      <c r="M9" s="28"/>
    </row>
    <row r="10" spans="1:19" ht="16.5" customHeight="1" thickTop="1">
      <c r="A10" s="37"/>
      <c r="B10" s="92"/>
      <c r="C10" s="92"/>
      <c r="D10" s="92"/>
      <c r="E10" s="92"/>
      <c r="F10" s="92"/>
      <c r="G10" s="92"/>
      <c r="H10" s="95"/>
      <c r="I10" s="50"/>
    </row>
    <row r="11" spans="1:19" ht="27.75" customHeight="1">
      <c r="B11" s="80"/>
      <c r="C11" s="80"/>
      <c r="D11" s="80"/>
      <c r="E11" s="80"/>
      <c r="F11" s="80"/>
      <c r="G11" s="80"/>
      <c r="H11" s="96"/>
      <c r="I11" s="50"/>
      <c r="M11" s="37"/>
    </row>
    <row r="12" spans="1:19" ht="21.9" customHeight="1">
      <c r="B12" s="80"/>
      <c r="C12" s="554"/>
      <c r="D12" s="554"/>
      <c r="E12" s="554"/>
      <c r="F12" s="554"/>
      <c r="G12" s="278"/>
      <c r="H12" s="79"/>
      <c r="I12" s="50"/>
    </row>
    <row r="13" spans="1:19" ht="21.9" customHeight="1">
      <c r="B13" s="74"/>
      <c r="C13" s="74"/>
      <c r="D13" s="74"/>
      <c r="E13" s="74"/>
      <c r="F13" s="74"/>
      <c r="G13" s="74"/>
      <c r="H13" s="50"/>
      <c r="I13" s="50"/>
    </row>
    <row r="15" spans="1:19" ht="21.9" customHeight="1">
      <c r="I15" s="37"/>
      <c r="J15" s="37"/>
    </row>
    <row r="18" spans="7:8" ht="21.9" customHeight="1">
      <c r="G18" s="223"/>
    </row>
    <row r="21" spans="7:8" ht="21.9" customHeight="1">
      <c r="H21" s="37"/>
    </row>
  </sheetData>
  <mergeCells count="7">
    <mergeCell ref="C12:F12"/>
    <mergeCell ref="B4:H4"/>
    <mergeCell ref="B5:F5"/>
    <mergeCell ref="B6:B7"/>
    <mergeCell ref="E6:F6"/>
    <mergeCell ref="C6:D6"/>
    <mergeCell ref="G6:H6"/>
  </mergeCells>
  <printOptions horizontalCentered="1" verticalCentered="1"/>
  <pageMargins left="0.31496062992125984" right="0.15748031496062992" top="0.74803149606299213" bottom="3.99" header="0.31496062992125984" footer="0.31496062992125984"/>
  <pageSetup paperSize="9" scale="86" orientation="landscape" r:id="rId1"/>
  <headerFooter>
    <oddFooter>&amp;C&amp;14 26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11"/>
  <sheetViews>
    <sheetView rightToLeft="1" view="pageBreakPreview" zoomScale="89" zoomScaleSheetLayoutView="89" workbookViewId="0">
      <selection activeCell="B5" sqref="B5"/>
    </sheetView>
  </sheetViews>
  <sheetFormatPr defaultColWidth="9.109375" defaultRowHeight="21.9" customHeight="1"/>
  <cols>
    <col min="1" max="1" width="2" style="25" customWidth="1"/>
    <col min="2" max="2" width="20.109375" style="68" customWidth="1"/>
    <col min="3" max="3" width="2.109375" style="25" customWidth="1"/>
    <col min="4" max="4" width="1.77734375" style="25" customWidth="1"/>
    <col min="5" max="5" width="7" style="25" customWidth="1"/>
    <col min="6" max="6" width="19.44140625" style="25" customWidth="1"/>
    <col min="7" max="7" width="9.21875" style="25" customWidth="1"/>
    <col min="8" max="8" width="29.88671875" style="25" customWidth="1"/>
    <col min="9" max="9" width="6.109375" style="25" customWidth="1"/>
    <col min="10" max="16384" width="9.109375" style="25"/>
  </cols>
  <sheetData>
    <row r="3" spans="1:8" ht="48.75" customHeight="1"/>
    <row r="4" spans="1:8" ht="33.75" customHeight="1" thickBot="1">
      <c r="B4" s="556" t="s">
        <v>173</v>
      </c>
      <c r="C4" s="556"/>
      <c r="D4" s="556"/>
      <c r="E4" s="556"/>
      <c r="F4" s="556"/>
      <c r="G4" s="556"/>
      <c r="H4" s="556"/>
    </row>
    <row r="5" spans="1:8" ht="21.9" customHeight="1" thickTop="1" thickBot="1">
      <c r="B5" s="281" t="s">
        <v>221</v>
      </c>
      <c r="C5" s="281"/>
      <c r="D5" s="276"/>
      <c r="E5" s="59"/>
      <c r="F5" s="49"/>
      <c r="G5" s="557" t="s">
        <v>83</v>
      </c>
      <c r="H5" s="557" t="s">
        <v>38</v>
      </c>
    </row>
    <row r="6" spans="1:8" ht="21.9" customHeight="1" thickTop="1">
      <c r="B6" s="505" t="s">
        <v>13</v>
      </c>
      <c r="C6" s="528"/>
      <c r="D6" s="528"/>
      <c r="E6" s="493" t="s">
        <v>200</v>
      </c>
      <c r="F6" s="493"/>
      <c r="G6" s="493" t="s">
        <v>201</v>
      </c>
      <c r="H6" s="493"/>
    </row>
    <row r="7" spans="1:8" ht="21.9" customHeight="1" thickBot="1">
      <c r="B7" s="506"/>
      <c r="C7" s="336"/>
      <c r="D7" s="336"/>
      <c r="E7" s="336" t="s">
        <v>8</v>
      </c>
      <c r="F7" s="336" t="s">
        <v>79</v>
      </c>
      <c r="G7" s="336" t="s">
        <v>8</v>
      </c>
      <c r="H7" s="336" t="s">
        <v>80</v>
      </c>
    </row>
    <row r="8" spans="1:8" s="28" customFormat="1" ht="17.25" customHeight="1" thickTop="1">
      <c r="B8" s="241" t="s">
        <v>22</v>
      </c>
      <c r="C8" s="149"/>
      <c r="D8" s="149"/>
      <c r="E8" s="149">
        <v>168</v>
      </c>
      <c r="F8" s="149">
        <v>469987897</v>
      </c>
      <c r="G8" s="149">
        <f t="shared" ref="G8" si="0">C8+E8</f>
        <v>168</v>
      </c>
      <c r="H8" s="149">
        <f t="shared" ref="H8" si="1">D8+F8</f>
        <v>469987897</v>
      </c>
    </row>
    <row r="9" spans="1:8" s="28" customFormat="1" ht="22.5" customHeight="1" thickBot="1">
      <c r="A9" s="128"/>
      <c r="B9" s="411" t="s">
        <v>0</v>
      </c>
      <c r="C9" s="378"/>
      <c r="D9" s="378"/>
      <c r="E9" s="378">
        <f>SUM(E8:E8)</f>
        <v>168</v>
      </c>
      <c r="F9" s="378">
        <f>SUM(F8:F8)</f>
        <v>469987897</v>
      </c>
      <c r="G9" s="378">
        <f>SUM(G8:G8)</f>
        <v>168</v>
      </c>
      <c r="H9" s="378">
        <f>SUM(H8:H8)</f>
        <v>469987897</v>
      </c>
    </row>
    <row r="10" spans="1:8" ht="21.9" customHeight="1" thickTop="1">
      <c r="A10" s="37"/>
      <c r="B10" s="223"/>
    </row>
    <row r="11" spans="1:8" ht="21.9" customHeight="1">
      <c r="A11" s="37"/>
      <c r="B11" s="223"/>
      <c r="C11" s="37"/>
      <c r="D11" s="37"/>
      <c r="E11" s="37"/>
      <c r="F11" s="151"/>
    </row>
  </sheetData>
  <mergeCells count="6">
    <mergeCell ref="B4:H4"/>
    <mergeCell ref="G5:H5"/>
    <mergeCell ref="B6:B7"/>
    <mergeCell ref="G6:H6"/>
    <mergeCell ref="E6:F6"/>
    <mergeCell ref="C6:D6"/>
  </mergeCells>
  <printOptions horizontalCentered="1" verticalCentered="1"/>
  <pageMargins left="0.31496062992125984" right="0.15748031496062992" top="0.74803149606299213" bottom="3.38" header="0.31496062992125984" footer="0.31496062992125984"/>
  <pageSetup paperSize="9" orientation="landscape" r:id="rId1"/>
  <headerFooter>
    <oddFooter>&amp;C27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7"/>
  <sheetViews>
    <sheetView rightToLeft="1" view="pageBreakPreview" zoomScaleSheetLayoutView="100" workbookViewId="0">
      <selection activeCell="B4" sqref="B4:C4"/>
    </sheetView>
  </sheetViews>
  <sheetFormatPr defaultColWidth="9.109375" defaultRowHeight="21.9" customHeight="1"/>
  <cols>
    <col min="1" max="1" width="4.33203125" style="25" customWidth="1"/>
    <col min="2" max="2" width="25.44140625" style="68" customWidth="1"/>
    <col min="3" max="3" width="5.109375" style="25" customWidth="1"/>
    <col min="4" max="4" width="14.6640625" style="25" customWidth="1"/>
    <col min="5" max="5" width="5.88671875" style="25" customWidth="1"/>
    <col min="6" max="6" width="12" style="25" customWidth="1"/>
    <col min="7" max="7" width="5.109375" style="25" customWidth="1"/>
    <col min="8" max="8" width="14.33203125" style="25" customWidth="1"/>
    <col min="9" max="9" width="5.5546875" style="25" customWidth="1"/>
    <col min="10" max="10" width="19.5546875" style="25" customWidth="1"/>
    <col min="11" max="11" width="1.5546875" style="25" customWidth="1"/>
    <col min="12" max="16384" width="9.109375" style="25"/>
  </cols>
  <sheetData>
    <row r="1" spans="2:12" ht="13.2"/>
    <row r="2" spans="2:12" ht="17.399999999999999">
      <c r="B2" s="502" t="s">
        <v>174</v>
      </c>
      <c r="C2" s="502"/>
      <c r="D2" s="502"/>
      <c r="E2" s="502"/>
      <c r="F2" s="502"/>
      <c r="G2" s="502"/>
      <c r="H2" s="502"/>
      <c r="I2" s="502"/>
      <c r="J2" s="502"/>
    </row>
    <row r="3" spans="2:12" ht="21.9" customHeight="1">
      <c r="B3" s="71"/>
      <c r="C3" s="55"/>
      <c r="D3" s="257"/>
      <c r="E3" s="257"/>
      <c r="F3" s="55"/>
      <c r="G3" s="183"/>
      <c r="H3" s="125"/>
      <c r="I3" s="55"/>
      <c r="J3" s="55"/>
    </row>
    <row r="4" spans="2:12" ht="21.9" customHeight="1" thickBot="1">
      <c r="B4" s="529" t="s">
        <v>225</v>
      </c>
      <c r="C4" s="529"/>
      <c r="D4" s="59"/>
      <c r="E4" s="59"/>
      <c r="F4" s="49"/>
      <c r="G4" s="49"/>
      <c r="H4" s="49"/>
      <c r="I4" s="520" t="s">
        <v>38</v>
      </c>
      <c r="J4" s="520" t="s">
        <v>38</v>
      </c>
    </row>
    <row r="5" spans="2:12" ht="21.9" customHeight="1" thickTop="1">
      <c r="B5" s="337" t="s">
        <v>13</v>
      </c>
      <c r="C5" s="493" t="s">
        <v>202</v>
      </c>
      <c r="D5" s="493"/>
      <c r="E5" s="528" t="s">
        <v>209</v>
      </c>
      <c r="F5" s="528"/>
      <c r="G5" s="493" t="s">
        <v>57</v>
      </c>
      <c r="H5" s="493"/>
      <c r="I5" s="493" t="s">
        <v>77</v>
      </c>
      <c r="J5" s="493"/>
    </row>
    <row r="6" spans="2:12" ht="21.9" customHeight="1" thickBot="1">
      <c r="B6" s="329"/>
      <c r="C6" s="414" t="s">
        <v>8</v>
      </c>
      <c r="D6" s="329" t="s">
        <v>9</v>
      </c>
      <c r="E6" s="414" t="s">
        <v>8</v>
      </c>
      <c r="F6" s="329" t="s">
        <v>80</v>
      </c>
      <c r="G6" s="414" t="s">
        <v>8</v>
      </c>
      <c r="H6" s="329" t="s">
        <v>9</v>
      </c>
      <c r="I6" s="414" t="s">
        <v>8</v>
      </c>
      <c r="J6" s="329" t="s">
        <v>66</v>
      </c>
    </row>
    <row r="7" spans="2:12" s="28" customFormat="1" ht="21.9" customHeight="1" thickTop="1">
      <c r="B7" s="196" t="s">
        <v>16</v>
      </c>
      <c r="C7" s="209">
        <v>1</v>
      </c>
      <c r="D7" s="209">
        <v>119547</v>
      </c>
      <c r="E7" s="209">
        <v>0</v>
      </c>
      <c r="F7" s="209">
        <v>0</v>
      </c>
      <c r="G7" s="209">
        <v>0</v>
      </c>
      <c r="H7" s="209">
        <v>0</v>
      </c>
      <c r="I7" s="209">
        <v>1</v>
      </c>
      <c r="J7" s="209">
        <v>119547</v>
      </c>
    </row>
    <row r="8" spans="2:12" s="28" customFormat="1" ht="21.9" customHeight="1">
      <c r="B8" s="196" t="s">
        <v>17</v>
      </c>
      <c r="C8" s="209">
        <v>1</v>
      </c>
      <c r="D8" s="209">
        <v>7655300</v>
      </c>
      <c r="E8" s="209">
        <v>0</v>
      </c>
      <c r="F8" s="209">
        <v>0</v>
      </c>
      <c r="G8" s="209">
        <v>0</v>
      </c>
      <c r="H8" s="209">
        <v>0</v>
      </c>
      <c r="I8" s="209">
        <v>1</v>
      </c>
      <c r="J8" s="209">
        <v>7655300</v>
      </c>
    </row>
    <row r="9" spans="2:12" s="28" customFormat="1" ht="21.9" customHeight="1">
      <c r="B9" s="196" t="s">
        <v>24</v>
      </c>
      <c r="C9" s="209">
        <v>2</v>
      </c>
      <c r="D9" s="209">
        <v>3780517</v>
      </c>
      <c r="E9" s="209">
        <v>0</v>
      </c>
      <c r="F9" s="209">
        <v>0</v>
      </c>
      <c r="G9" s="209">
        <v>0</v>
      </c>
      <c r="H9" s="209">
        <v>0</v>
      </c>
      <c r="I9" s="209">
        <v>2</v>
      </c>
      <c r="J9" s="209">
        <v>3780517</v>
      </c>
    </row>
    <row r="10" spans="2:12" ht="21.9" customHeight="1">
      <c r="B10" s="126" t="s">
        <v>42</v>
      </c>
      <c r="C10" s="209">
        <v>7</v>
      </c>
      <c r="D10" s="209">
        <v>6267924</v>
      </c>
      <c r="E10" s="209">
        <v>0</v>
      </c>
      <c r="F10" s="209">
        <v>0</v>
      </c>
      <c r="G10" s="209">
        <v>0</v>
      </c>
      <c r="H10" s="209">
        <v>0</v>
      </c>
      <c r="I10" s="209">
        <f>C10+E10+G10</f>
        <v>7</v>
      </c>
      <c r="J10" s="209">
        <f>D10+F10+H10</f>
        <v>6267924</v>
      </c>
    </row>
    <row r="11" spans="2:12" ht="21.9" customHeight="1">
      <c r="B11" s="126" t="s">
        <v>20</v>
      </c>
      <c r="C11" s="209">
        <v>5</v>
      </c>
      <c r="D11" s="209">
        <v>189531665</v>
      </c>
      <c r="E11" s="209">
        <v>0</v>
      </c>
      <c r="F11" s="209">
        <v>0</v>
      </c>
      <c r="G11" s="209">
        <v>0</v>
      </c>
      <c r="H11" s="209">
        <v>0</v>
      </c>
      <c r="I11" s="209">
        <v>5</v>
      </c>
      <c r="J11" s="209">
        <v>189531665</v>
      </c>
    </row>
    <row r="12" spans="2:12" ht="21.9" customHeight="1">
      <c r="B12" s="126" t="s">
        <v>22</v>
      </c>
      <c r="C12" s="209">
        <v>1</v>
      </c>
      <c r="D12" s="209">
        <v>1440398</v>
      </c>
      <c r="E12" s="209">
        <v>1</v>
      </c>
      <c r="F12" s="209">
        <v>4871114</v>
      </c>
      <c r="G12" s="209">
        <v>72</v>
      </c>
      <c r="H12" s="209">
        <v>91385336</v>
      </c>
      <c r="I12" s="209">
        <f t="shared" ref="I12:I14" si="0">C12+E12+G12</f>
        <v>74</v>
      </c>
      <c r="J12" s="209">
        <f t="shared" ref="J12:J13" si="1">D12+F12+H12</f>
        <v>97696848</v>
      </c>
    </row>
    <row r="13" spans="2:12" ht="21.9" customHeight="1" thickBot="1">
      <c r="B13" s="196" t="s">
        <v>55</v>
      </c>
      <c r="C13" s="209">
        <v>1</v>
      </c>
      <c r="D13" s="209">
        <v>118259</v>
      </c>
      <c r="E13" s="260">
        <v>0</v>
      </c>
      <c r="F13" s="260">
        <v>0</v>
      </c>
      <c r="G13" s="260">
        <v>1</v>
      </c>
      <c r="H13" s="260">
        <v>1150511</v>
      </c>
      <c r="I13" s="260">
        <f t="shared" si="0"/>
        <v>2</v>
      </c>
      <c r="J13" s="260">
        <f t="shared" si="1"/>
        <v>1268770</v>
      </c>
    </row>
    <row r="14" spans="2:12" ht="21.9" customHeight="1" thickBot="1">
      <c r="B14" s="412" t="s">
        <v>0</v>
      </c>
      <c r="C14" s="325">
        <f>SUM(C7:C13)</f>
        <v>18</v>
      </c>
      <c r="D14" s="325">
        <f>SUM(D7:D13)</f>
        <v>208913610</v>
      </c>
      <c r="E14" s="325">
        <f t="shared" ref="E14:G14" si="2">SUM(E10:E13)</f>
        <v>1</v>
      </c>
      <c r="F14" s="413">
        <f t="shared" si="2"/>
        <v>4871114</v>
      </c>
      <c r="G14" s="413">
        <f t="shared" si="2"/>
        <v>73</v>
      </c>
      <c r="H14" s="413">
        <f>SUM(H12:H13)</f>
        <v>92535847</v>
      </c>
      <c r="I14" s="325">
        <f t="shared" si="0"/>
        <v>92</v>
      </c>
      <c r="J14" s="413">
        <f>SUM(J7:J13)</f>
        <v>306320571</v>
      </c>
      <c r="L14" s="37"/>
    </row>
    <row r="15" spans="2:12" ht="30.75" customHeight="1" thickTop="1">
      <c r="B15" s="74"/>
      <c r="C15" s="50"/>
      <c r="D15" s="50"/>
      <c r="E15" s="50"/>
      <c r="F15" s="50"/>
      <c r="G15" s="50"/>
      <c r="H15" s="558"/>
      <c r="I15" s="559"/>
      <c r="J15" s="559"/>
    </row>
    <row r="16" spans="2:12" ht="21.9" customHeight="1">
      <c r="B16" s="74"/>
      <c r="C16" s="50"/>
      <c r="D16" s="50"/>
      <c r="E16" s="50"/>
      <c r="F16" s="50"/>
      <c r="G16" s="154"/>
      <c r="H16" s="50"/>
      <c r="I16" s="50"/>
      <c r="J16" s="50"/>
    </row>
    <row r="17" spans="14:14" ht="21.9" customHeight="1">
      <c r="N17" s="282"/>
    </row>
  </sheetData>
  <mergeCells count="8">
    <mergeCell ref="H15:J15"/>
    <mergeCell ref="B2:J2"/>
    <mergeCell ref="B4:C4"/>
    <mergeCell ref="I4:J4"/>
    <mergeCell ref="I5:J5"/>
    <mergeCell ref="G5:H5"/>
    <mergeCell ref="C5:D5"/>
    <mergeCell ref="E5:F5"/>
  </mergeCells>
  <printOptions horizontalCentered="1" verticalCentered="1"/>
  <pageMargins left="0.31496062992125984" right="0.15748031496062992" top="0.74803149606299213" bottom="1.3779527559055118" header="0.31496062992125984" footer="0.31496062992125984"/>
  <pageSetup paperSize="9" orientation="landscape" r:id="rId1"/>
  <headerFooter>
    <oddFooter>&amp;C&amp;14 28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9"/>
  <sheetViews>
    <sheetView rightToLeft="1" view="pageBreakPreview" zoomScaleSheetLayoutView="100" workbookViewId="0">
      <selection activeCell="B3" sqref="B3:C3"/>
    </sheetView>
  </sheetViews>
  <sheetFormatPr defaultColWidth="9.109375" defaultRowHeight="21.9" customHeight="1"/>
  <cols>
    <col min="1" max="1" width="2.33203125" style="25" customWidth="1"/>
    <col min="2" max="2" width="26.6640625" style="68" customWidth="1"/>
    <col min="3" max="3" width="7.33203125" style="25" customWidth="1"/>
    <col min="4" max="4" width="18.109375" style="25" customWidth="1"/>
    <col min="5" max="5" width="7" style="25" customWidth="1"/>
    <col min="6" max="6" width="24" style="25" customWidth="1"/>
    <col min="7" max="7" width="5.88671875" style="25" customWidth="1"/>
    <col min="8" max="8" width="12" style="25" customWidth="1"/>
    <col min="9" max="10" width="31.88671875" style="25" customWidth="1"/>
    <col min="11" max="16384" width="9.109375" style="25"/>
  </cols>
  <sheetData>
    <row r="1" spans="2:10" ht="28.5" customHeight="1"/>
    <row r="2" spans="2:10" ht="34.5" customHeight="1">
      <c r="B2" s="497" t="s">
        <v>175</v>
      </c>
      <c r="C2" s="497"/>
      <c r="D2" s="497"/>
      <c r="E2" s="497"/>
      <c r="F2" s="497"/>
      <c r="I2" s="262"/>
    </row>
    <row r="3" spans="2:10" ht="21.9" customHeight="1" thickBot="1">
      <c r="B3" s="529" t="s">
        <v>225</v>
      </c>
      <c r="C3" s="529"/>
      <c r="D3" s="54"/>
      <c r="E3" s="553" t="s">
        <v>38</v>
      </c>
      <c r="F3" s="553" t="s">
        <v>38</v>
      </c>
      <c r="I3" s="419"/>
    </row>
    <row r="4" spans="2:10" ht="21.9" customHeight="1" thickTop="1">
      <c r="B4" s="505" t="s">
        <v>13</v>
      </c>
      <c r="C4" s="493" t="s">
        <v>203</v>
      </c>
      <c r="D4" s="493"/>
      <c r="E4" s="493" t="s">
        <v>71</v>
      </c>
      <c r="F4" s="493"/>
      <c r="H4" s="263"/>
    </row>
    <row r="5" spans="2:10" ht="21.9" customHeight="1" thickBot="1">
      <c r="B5" s="506"/>
      <c r="C5" s="333" t="s">
        <v>8</v>
      </c>
      <c r="D5" s="336" t="s">
        <v>9</v>
      </c>
      <c r="E5" s="333" t="s">
        <v>8</v>
      </c>
      <c r="F5" s="336" t="s">
        <v>9</v>
      </c>
    </row>
    <row r="6" spans="2:10" s="28" customFormat="1" ht="21.9" customHeight="1" thickTop="1">
      <c r="B6" s="185" t="s">
        <v>16</v>
      </c>
      <c r="C6" s="247">
        <v>4</v>
      </c>
      <c r="D6" s="99">
        <v>3674416</v>
      </c>
      <c r="E6" s="247">
        <v>4</v>
      </c>
      <c r="F6" s="247">
        <v>3674416</v>
      </c>
    </row>
    <row r="7" spans="2:10" ht="21.9" customHeight="1">
      <c r="B7" s="185" t="s">
        <v>17</v>
      </c>
      <c r="C7" s="98">
        <v>12</v>
      </c>
      <c r="D7" s="99">
        <v>5148584</v>
      </c>
      <c r="E7" s="98">
        <v>12</v>
      </c>
      <c r="F7" s="99">
        <v>5148584</v>
      </c>
    </row>
    <row r="8" spans="2:10" ht="16.8" customHeight="1">
      <c r="B8" s="185" t="s">
        <v>18</v>
      </c>
      <c r="C8" s="98">
        <v>1</v>
      </c>
      <c r="D8" s="99">
        <v>16299</v>
      </c>
      <c r="E8" s="98">
        <v>1</v>
      </c>
      <c r="F8" s="99">
        <v>16299</v>
      </c>
    </row>
    <row r="9" spans="2:10" ht="15.6" customHeight="1">
      <c r="B9" s="185" t="s">
        <v>24</v>
      </c>
      <c r="C9" s="98">
        <v>23</v>
      </c>
      <c r="D9" s="99">
        <v>36709230</v>
      </c>
      <c r="E9" s="98">
        <v>23</v>
      </c>
      <c r="F9" s="99">
        <v>36709230</v>
      </c>
    </row>
    <row r="10" spans="2:10" ht="18" customHeight="1">
      <c r="B10" s="92" t="s">
        <v>42</v>
      </c>
      <c r="C10" s="98">
        <v>3</v>
      </c>
      <c r="D10" s="99">
        <v>8294828</v>
      </c>
      <c r="E10" s="98">
        <v>3</v>
      </c>
      <c r="F10" s="99">
        <v>8294828</v>
      </c>
    </row>
    <row r="11" spans="2:10" ht="16.5" customHeight="1">
      <c r="B11" s="92" t="s">
        <v>19</v>
      </c>
      <c r="C11" s="127">
        <v>23</v>
      </c>
      <c r="D11" s="127">
        <v>22480563</v>
      </c>
      <c r="E11" s="98">
        <v>23</v>
      </c>
      <c r="F11" s="99">
        <v>22480563</v>
      </c>
    </row>
    <row r="12" spans="2:10" ht="16.5" customHeight="1">
      <c r="B12" s="415" t="s">
        <v>131</v>
      </c>
      <c r="C12" s="127">
        <v>2</v>
      </c>
      <c r="D12" s="127">
        <v>1258876</v>
      </c>
      <c r="E12" s="98">
        <v>2</v>
      </c>
      <c r="F12" s="99">
        <v>1258876</v>
      </c>
    </row>
    <row r="13" spans="2:10" ht="16.5" customHeight="1">
      <c r="B13" s="92" t="s">
        <v>20</v>
      </c>
      <c r="C13" s="127">
        <v>3</v>
      </c>
      <c r="D13" s="127">
        <v>1530341</v>
      </c>
      <c r="E13" s="98">
        <v>3</v>
      </c>
      <c r="F13" s="99">
        <v>1530341</v>
      </c>
      <c r="J13" s="37"/>
    </row>
    <row r="14" spans="2:10" ht="16.5" customHeight="1">
      <c r="B14" s="92" t="s">
        <v>176</v>
      </c>
      <c r="C14" s="127">
        <v>1</v>
      </c>
      <c r="D14" s="127">
        <v>216558</v>
      </c>
      <c r="E14" s="98">
        <v>1</v>
      </c>
      <c r="F14" s="99">
        <v>216558</v>
      </c>
      <c r="J14" s="37"/>
    </row>
    <row r="15" spans="2:10" ht="16.5" customHeight="1">
      <c r="B15" s="92" t="s">
        <v>22</v>
      </c>
      <c r="C15" s="127">
        <v>5</v>
      </c>
      <c r="D15" s="127">
        <v>8987870</v>
      </c>
      <c r="E15" s="98">
        <v>5</v>
      </c>
      <c r="F15" s="99">
        <v>8987870</v>
      </c>
      <c r="J15" s="37"/>
    </row>
    <row r="16" spans="2:10" ht="16.5" customHeight="1">
      <c r="B16" s="92" t="s">
        <v>23</v>
      </c>
      <c r="C16" s="127">
        <v>25</v>
      </c>
      <c r="D16" s="127">
        <v>43290769</v>
      </c>
      <c r="E16" s="98">
        <v>25</v>
      </c>
      <c r="F16" s="99">
        <v>43290769</v>
      </c>
    </row>
    <row r="17" spans="2:6" ht="16.5" customHeight="1" thickBot="1">
      <c r="B17" s="92" t="s">
        <v>163</v>
      </c>
      <c r="C17" s="127">
        <v>1</v>
      </c>
      <c r="D17" s="127">
        <v>2807901</v>
      </c>
      <c r="E17" s="98">
        <v>1</v>
      </c>
      <c r="F17" s="99">
        <v>2807901</v>
      </c>
    </row>
    <row r="18" spans="2:6" ht="16.5" customHeight="1" thickBot="1">
      <c r="B18" s="416" t="s">
        <v>0</v>
      </c>
      <c r="C18" s="324">
        <f>SUM(C6:C17)</f>
        <v>103</v>
      </c>
      <c r="D18" s="417">
        <f>SUM(D6:D17)</f>
        <v>134416235</v>
      </c>
      <c r="E18" s="418">
        <f>SUM(E6:E17)</f>
        <v>103</v>
      </c>
      <c r="F18" s="418">
        <f>SUM(F6:F17)</f>
        <v>134416235</v>
      </c>
    </row>
    <row r="19" spans="2:6" ht="21.9" customHeight="1" thickTop="1">
      <c r="B19" s="74"/>
      <c r="C19" s="50"/>
      <c r="D19" s="50"/>
      <c r="E19" s="50"/>
      <c r="F19" s="50"/>
    </row>
  </sheetData>
  <mergeCells count="6">
    <mergeCell ref="B2:F2"/>
    <mergeCell ref="B3:C3"/>
    <mergeCell ref="E3:F3"/>
    <mergeCell ref="B4:B5"/>
    <mergeCell ref="C4:D4"/>
    <mergeCell ref="E4:F4"/>
  </mergeCells>
  <printOptions horizontalCentered="1" verticalCentered="1"/>
  <pageMargins left="0.31496062992125984" right="0.15748031496062992" top="0.74803149606299213" bottom="1.1599999999999999" header="0.31496062992125984" footer="0.31496062992125984"/>
  <pageSetup paperSize="9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"/>
  <sheetViews>
    <sheetView rightToLeft="1" view="pageBreakPreview" zoomScaleSheetLayoutView="100" workbookViewId="0">
      <selection activeCell="B3" sqref="B3:C3"/>
    </sheetView>
  </sheetViews>
  <sheetFormatPr defaultColWidth="9.109375" defaultRowHeight="21.9" customHeight="1"/>
  <cols>
    <col min="1" max="1" width="2.33203125" style="25" customWidth="1"/>
    <col min="2" max="2" width="26" style="68" customWidth="1"/>
    <col min="3" max="3" width="5.44140625" style="25" customWidth="1"/>
    <col min="4" max="4" width="13.44140625" style="25" customWidth="1"/>
    <col min="5" max="5" width="2" style="25" customWidth="1"/>
    <col min="6" max="6" width="1.33203125" style="25" customWidth="1"/>
    <col min="7" max="7" width="5" style="25" customWidth="1"/>
    <col min="8" max="8" width="28.21875" style="25" customWidth="1"/>
    <col min="9" max="9" width="5.109375" style="25" customWidth="1"/>
    <col min="10" max="16384" width="9.109375" style="25"/>
  </cols>
  <sheetData>
    <row r="1" spans="1:16" ht="41.25" customHeight="1"/>
    <row r="2" spans="1:16" ht="17.399999999999999">
      <c r="B2" s="497" t="s">
        <v>177</v>
      </c>
      <c r="C2" s="497"/>
      <c r="D2" s="497"/>
      <c r="E2" s="497"/>
      <c r="F2" s="497"/>
      <c r="G2" s="497"/>
      <c r="H2" s="497"/>
    </row>
    <row r="3" spans="1:16" ht="21.9" customHeight="1" thickBot="1">
      <c r="B3" s="529" t="s">
        <v>225</v>
      </c>
      <c r="C3" s="529"/>
      <c r="D3" s="47"/>
      <c r="E3" s="47"/>
      <c r="F3" s="47"/>
      <c r="G3" s="553" t="s">
        <v>38</v>
      </c>
      <c r="H3" s="553" t="s">
        <v>38</v>
      </c>
    </row>
    <row r="4" spans="1:16" ht="21.9" customHeight="1" thickTop="1">
      <c r="B4" s="560" t="s">
        <v>13</v>
      </c>
      <c r="C4" s="493" t="s">
        <v>204</v>
      </c>
      <c r="D4" s="493"/>
      <c r="E4" s="493"/>
      <c r="F4" s="493"/>
      <c r="G4" s="493" t="s">
        <v>201</v>
      </c>
      <c r="H4" s="493"/>
      <c r="L4" s="42"/>
      <c r="M4" s="37"/>
      <c r="N4" s="37"/>
    </row>
    <row r="5" spans="1:16" ht="21.9" customHeight="1" thickBot="1">
      <c r="B5" s="561"/>
      <c r="C5" s="333" t="s">
        <v>8</v>
      </c>
      <c r="D5" s="336" t="s">
        <v>9</v>
      </c>
      <c r="E5" s="336"/>
      <c r="F5" s="336"/>
      <c r="G5" s="336" t="s">
        <v>8</v>
      </c>
      <c r="H5" s="336" t="s">
        <v>9</v>
      </c>
      <c r="O5" s="87"/>
    </row>
    <row r="6" spans="1:16" ht="16.5" customHeight="1" thickTop="1">
      <c r="B6" s="284" t="s">
        <v>62</v>
      </c>
      <c r="C6" s="285">
        <v>2</v>
      </c>
      <c r="D6" s="285">
        <v>1718105</v>
      </c>
      <c r="E6" s="285"/>
      <c r="F6" s="285"/>
      <c r="G6" s="285">
        <f>C6+E6</f>
        <v>2</v>
      </c>
      <c r="H6" s="285">
        <f>D6+F6</f>
        <v>1718105</v>
      </c>
      <c r="K6" s="51"/>
    </row>
    <row r="7" spans="1:16" s="33" customFormat="1" ht="16.5" customHeight="1">
      <c r="A7" s="128"/>
      <c r="B7" s="283" t="s">
        <v>16</v>
      </c>
      <c r="C7" s="149">
        <v>2</v>
      </c>
      <c r="D7" s="149">
        <v>13364096</v>
      </c>
      <c r="E7" s="149"/>
      <c r="F7" s="149"/>
      <c r="G7" s="149">
        <f t="shared" ref="G7:G9" si="0">C7+E7</f>
        <v>2</v>
      </c>
      <c r="H7" s="149">
        <f t="shared" ref="H7:H9" si="1">D7+F7</f>
        <v>13364096</v>
      </c>
      <c r="I7" s="28"/>
      <c r="J7" s="28"/>
      <c r="K7" s="118"/>
      <c r="L7" s="28"/>
      <c r="M7" s="28"/>
      <c r="N7" s="28"/>
      <c r="O7" s="128"/>
      <c r="P7" s="230"/>
    </row>
    <row r="8" spans="1:16" s="33" customFormat="1" ht="16.5" customHeight="1" thickBot="1">
      <c r="A8" s="128"/>
      <c r="B8" s="283" t="s">
        <v>24</v>
      </c>
      <c r="C8" s="149">
        <v>5</v>
      </c>
      <c r="D8" s="149">
        <v>17441042</v>
      </c>
      <c r="E8" s="149"/>
      <c r="F8" s="149"/>
      <c r="G8" s="149">
        <f t="shared" si="0"/>
        <v>5</v>
      </c>
      <c r="H8" s="149">
        <f t="shared" si="1"/>
        <v>17441042</v>
      </c>
      <c r="I8" s="28"/>
      <c r="J8" s="28"/>
      <c r="K8" s="118"/>
      <c r="L8" s="28"/>
      <c r="M8" s="28"/>
      <c r="N8" s="28"/>
      <c r="O8" s="128"/>
      <c r="P8" s="230"/>
    </row>
    <row r="9" spans="1:16" s="33" customFormat="1" ht="16.5" customHeight="1" thickBot="1">
      <c r="A9" s="128"/>
      <c r="B9" s="420" t="s">
        <v>20</v>
      </c>
      <c r="C9" s="421">
        <v>7</v>
      </c>
      <c r="D9" s="421">
        <v>8277616</v>
      </c>
      <c r="E9" s="421"/>
      <c r="F9" s="421"/>
      <c r="G9" s="421">
        <f t="shared" si="0"/>
        <v>7</v>
      </c>
      <c r="H9" s="421">
        <f t="shared" si="1"/>
        <v>8277616</v>
      </c>
      <c r="I9" s="28"/>
      <c r="J9" s="128"/>
      <c r="K9" s="118"/>
      <c r="L9" s="128"/>
      <c r="M9" s="28"/>
      <c r="N9" s="28"/>
      <c r="O9" s="128"/>
      <c r="P9" s="230"/>
    </row>
    <row r="10" spans="1:16" ht="21.9" customHeight="1" thickBot="1">
      <c r="B10" s="422" t="s">
        <v>0</v>
      </c>
      <c r="C10" s="423">
        <f>SUM(C6:C9)</f>
        <v>16</v>
      </c>
      <c r="D10" s="323">
        <f>SUM(D6:D9)</f>
        <v>40800859</v>
      </c>
      <c r="E10" s="323"/>
      <c r="F10" s="323"/>
      <c r="G10" s="423">
        <f>SUM(G6:G9)</f>
        <v>16</v>
      </c>
      <c r="H10" s="323">
        <f>SUM(H6:H9)</f>
        <v>40800859</v>
      </c>
      <c r="K10" s="51"/>
      <c r="L10" s="37"/>
    </row>
    <row r="11" spans="1:16" ht="21.9" customHeight="1" thickTop="1">
      <c r="K11" s="51"/>
      <c r="P11" s="87"/>
    </row>
    <row r="12" spans="1:16" ht="21.9" customHeight="1">
      <c r="K12" s="51"/>
      <c r="L12" s="37"/>
      <c r="M12" s="37"/>
    </row>
    <row r="13" spans="1:16" ht="16.8" customHeight="1">
      <c r="D13" s="207"/>
      <c r="E13" s="298"/>
      <c r="F13" s="298"/>
      <c r="G13" s="37"/>
      <c r="K13" s="51"/>
      <c r="M13" s="37"/>
    </row>
    <row r="14" spans="1:16" ht="21.9" customHeight="1">
      <c r="K14" s="51"/>
    </row>
  </sheetData>
  <mergeCells count="7">
    <mergeCell ref="B2:H2"/>
    <mergeCell ref="B3:C3"/>
    <mergeCell ref="G3:H3"/>
    <mergeCell ref="B4:B5"/>
    <mergeCell ref="C4:D4"/>
    <mergeCell ref="G4:H4"/>
    <mergeCell ref="E4:F4"/>
  </mergeCells>
  <printOptions horizontalCentered="1" verticalCentered="1"/>
  <pageMargins left="0.31496062992125984" right="0.28999999999999998" top="0.74803149606299213" bottom="3.41" header="0.31496062992125984" footer="0.31496062992125984"/>
  <pageSetup paperSize="9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0"/>
  <sheetViews>
    <sheetView rightToLeft="1" view="pageBreakPreview" zoomScale="106" zoomScaleSheetLayoutView="106" workbookViewId="0">
      <selection activeCell="B2" sqref="B2:C2"/>
    </sheetView>
  </sheetViews>
  <sheetFormatPr defaultColWidth="9.109375" defaultRowHeight="21.9" customHeight="1"/>
  <cols>
    <col min="1" max="1" width="9.44140625" style="25" customWidth="1"/>
    <col min="2" max="2" width="29.21875" style="68" customWidth="1"/>
    <col min="3" max="3" width="5" style="25" customWidth="1"/>
    <col min="4" max="4" width="11" style="25" customWidth="1"/>
    <col min="5" max="5" width="2" style="25" customWidth="1"/>
    <col min="6" max="6" width="1.77734375" style="25" customWidth="1"/>
    <col min="7" max="7" width="5.6640625" style="25" customWidth="1"/>
    <col min="8" max="8" width="13.5546875" style="25" customWidth="1"/>
    <col min="9" max="9" width="5.6640625" style="25" customWidth="1"/>
    <col min="10" max="10" width="21.44140625" style="25" customWidth="1"/>
    <col min="11" max="11" width="3.44140625" style="25" customWidth="1"/>
    <col min="12" max="12" width="3" style="25" customWidth="1"/>
    <col min="13" max="13" width="1" style="25" customWidth="1"/>
    <col min="14" max="14" width="4.44140625" style="25" hidden="1" customWidth="1"/>
    <col min="15" max="15" width="1.33203125" style="25" customWidth="1"/>
    <col min="16" max="16384" width="9.109375" style="25"/>
  </cols>
  <sheetData>
    <row r="1" spans="2:15" ht="21.9" customHeight="1">
      <c r="B1" s="562" t="s">
        <v>178</v>
      </c>
      <c r="C1" s="562"/>
      <c r="D1" s="562"/>
      <c r="E1" s="562"/>
      <c r="F1" s="562"/>
      <c r="G1" s="562"/>
      <c r="H1" s="562"/>
      <c r="I1" s="562"/>
      <c r="J1" s="562"/>
    </row>
    <row r="2" spans="2:15" ht="17.25" customHeight="1" thickBot="1">
      <c r="B2" s="529" t="s">
        <v>221</v>
      </c>
      <c r="C2" s="529"/>
      <c r="D2" s="59"/>
      <c r="E2" s="59"/>
      <c r="F2" s="59"/>
      <c r="G2" s="59"/>
      <c r="H2" s="49"/>
      <c r="J2" s="97" t="s">
        <v>114</v>
      </c>
    </row>
    <row r="3" spans="2:15" ht="21.9" customHeight="1" thickTop="1">
      <c r="B3" s="505" t="s">
        <v>13</v>
      </c>
      <c r="C3" s="508" t="s">
        <v>210</v>
      </c>
      <c r="D3" s="508"/>
      <c r="E3" s="425"/>
      <c r="F3" s="424"/>
      <c r="G3" s="508" t="s">
        <v>118</v>
      </c>
      <c r="H3" s="508"/>
      <c r="I3" s="526" t="s">
        <v>71</v>
      </c>
      <c r="J3" s="526"/>
    </row>
    <row r="4" spans="2:15" ht="21.9" customHeight="1" thickBot="1">
      <c r="B4" s="506"/>
      <c r="C4" s="336" t="s">
        <v>8</v>
      </c>
      <c r="D4" s="336" t="s">
        <v>9</v>
      </c>
      <c r="E4" s="336"/>
      <c r="F4" s="336"/>
      <c r="G4" s="336" t="s">
        <v>8</v>
      </c>
      <c r="H4" s="336" t="s">
        <v>9</v>
      </c>
      <c r="I4" s="336" t="s">
        <v>70</v>
      </c>
      <c r="J4" s="336" t="s">
        <v>66</v>
      </c>
    </row>
    <row r="5" spans="2:15" s="28" customFormat="1" ht="21.9" customHeight="1" thickTop="1">
      <c r="B5" s="246" t="s">
        <v>132</v>
      </c>
      <c r="C5" s="247">
        <v>0</v>
      </c>
      <c r="D5" s="247">
        <v>0</v>
      </c>
      <c r="E5" s="246"/>
      <c r="F5" s="246"/>
      <c r="G5" s="247">
        <v>1</v>
      </c>
      <c r="H5" s="247">
        <v>1560274</v>
      </c>
      <c r="I5" s="247">
        <v>1</v>
      </c>
      <c r="J5" s="247">
        <v>1560274</v>
      </c>
    </row>
    <row r="6" spans="2:15" ht="21.9" customHeight="1">
      <c r="B6" s="246" t="s">
        <v>24</v>
      </c>
      <c r="C6" s="247">
        <v>2</v>
      </c>
      <c r="D6" s="247">
        <v>7260000</v>
      </c>
      <c r="E6" s="247"/>
      <c r="F6" s="247"/>
      <c r="G6" s="247">
        <v>29</v>
      </c>
      <c r="H6" s="149">
        <v>43922742</v>
      </c>
      <c r="I6" s="247">
        <f t="shared" ref="I6:J8" si="0">C6+E6+G6</f>
        <v>31</v>
      </c>
      <c r="J6" s="149">
        <f t="shared" si="0"/>
        <v>51182742</v>
      </c>
      <c r="N6" s="28"/>
      <c r="O6" s="28"/>
    </row>
    <row r="7" spans="2:15" ht="16.5" customHeight="1">
      <c r="B7" s="246" t="s">
        <v>23</v>
      </c>
      <c r="C7" s="247">
        <v>0</v>
      </c>
      <c r="D7" s="149">
        <v>0</v>
      </c>
      <c r="E7" s="247"/>
      <c r="F7" s="247"/>
      <c r="G7" s="247">
        <v>13</v>
      </c>
      <c r="H7" s="247">
        <v>20312388</v>
      </c>
      <c r="I7" s="247">
        <f t="shared" si="0"/>
        <v>13</v>
      </c>
      <c r="J7" s="149">
        <f t="shared" si="0"/>
        <v>20312388</v>
      </c>
    </row>
    <row r="8" spans="2:15" ht="18.600000000000001" customHeight="1">
      <c r="B8" s="246" t="s">
        <v>19</v>
      </c>
      <c r="C8" s="247">
        <v>0</v>
      </c>
      <c r="D8" s="149">
        <v>0</v>
      </c>
      <c r="E8" s="247"/>
      <c r="F8" s="247"/>
      <c r="G8" s="247">
        <v>11</v>
      </c>
      <c r="H8" s="149">
        <v>18589974</v>
      </c>
      <c r="I8" s="247">
        <f t="shared" si="0"/>
        <v>11</v>
      </c>
      <c r="J8" s="149">
        <f t="shared" si="0"/>
        <v>18589974</v>
      </c>
    </row>
    <row r="9" spans="2:15" ht="18.600000000000001" customHeight="1">
      <c r="B9" s="246" t="s">
        <v>42</v>
      </c>
      <c r="C9" s="247">
        <v>0</v>
      </c>
      <c r="D9" s="149">
        <v>0</v>
      </c>
      <c r="E9" s="247"/>
      <c r="F9" s="247"/>
      <c r="G9" s="247">
        <v>1</v>
      </c>
      <c r="H9" s="149">
        <v>887289</v>
      </c>
      <c r="I9" s="247">
        <v>1</v>
      </c>
      <c r="J9" s="149">
        <v>887289</v>
      </c>
    </row>
    <row r="10" spans="2:15" ht="16.2" customHeight="1">
      <c r="B10" s="246" t="s">
        <v>131</v>
      </c>
      <c r="C10" s="247">
        <v>0</v>
      </c>
      <c r="D10" s="149">
        <v>0</v>
      </c>
      <c r="E10" s="247"/>
      <c r="F10" s="247"/>
      <c r="G10" s="247">
        <v>2</v>
      </c>
      <c r="H10" s="247">
        <v>5634314</v>
      </c>
      <c r="I10" s="247">
        <f t="shared" ref="I10:J14" si="1">C10+E10+G10</f>
        <v>2</v>
      </c>
      <c r="J10" s="149">
        <f t="shared" si="1"/>
        <v>5634314</v>
      </c>
    </row>
    <row r="11" spans="2:15" ht="15.6" customHeight="1">
      <c r="B11" s="246" t="s">
        <v>18</v>
      </c>
      <c r="C11" s="247">
        <v>0</v>
      </c>
      <c r="D11" s="149">
        <v>0</v>
      </c>
      <c r="E11" s="247"/>
      <c r="F11" s="247"/>
      <c r="G11" s="247">
        <v>1</v>
      </c>
      <c r="H11" s="149">
        <v>4765770</v>
      </c>
      <c r="I11" s="247">
        <f t="shared" si="1"/>
        <v>1</v>
      </c>
      <c r="J11" s="149">
        <f t="shared" si="1"/>
        <v>4765770</v>
      </c>
      <c r="M11" s="37"/>
    </row>
    <row r="12" spans="2:15" ht="14.25" customHeight="1">
      <c r="B12" s="246" t="s">
        <v>20</v>
      </c>
      <c r="C12" s="247">
        <v>0</v>
      </c>
      <c r="D12" s="149">
        <v>0</v>
      </c>
      <c r="E12" s="247"/>
      <c r="F12" s="247"/>
      <c r="G12" s="247">
        <v>1</v>
      </c>
      <c r="H12" s="247">
        <v>5490430</v>
      </c>
      <c r="I12" s="247">
        <f t="shared" si="1"/>
        <v>1</v>
      </c>
      <c r="J12" s="149">
        <f t="shared" si="1"/>
        <v>5490430</v>
      </c>
      <c r="M12" s="37"/>
    </row>
    <row r="13" spans="2:15" ht="12" customHeight="1">
      <c r="B13" s="246" t="s">
        <v>17</v>
      </c>
      <c r="C13" s="254">
        <v>0</v>
      </c>
      <c r="D13" s="149">
        <v>0</v>
      </c>
      <c r="E13" s="254"/>
      <c r="F13" s="149"/>
      <c r="G13" s="254">
        <v>5</v>
      </c>
      <c r="H13" s="254">
        <v>2132755</v>
      </c>
      <c r="I13" s="149">
        <f t="shared" si="1"/>
        <v>5</v>
      </c>
      <c r="J13" s="149">
        <f t="shared" si="1"/>
        <v>2132755</v>
      </c>
    </row>
    <row r="14" spans="2:15" ht="19.2" customHeight="1" thickBot="1">
      <c r="B14" s="468" t="s">
        <v>22</v>
      </c>
      <c r="C14" s="286">
        <v>0</v>
      </c>
      <c r="D14" s="286">
        <v>0</v>
      </c>
      <c r="E14" s="286"/>
      <c r="F14" s="286"/>
      <c r="G14" s="286">
        <v>1</v>
      </c>
      <c r="H14" s="286">
        <v>968500</v>
      </c>
      <c r="I14" s="286">
        <f t="shared" si="1"/>
        <v>1</v>
      </c>
      <c r="J14" s="286">
        <f t="shared" si="1"/>
        <v>968500</v>
      </c>
    </row>
    <row r="15" spans="2:15" ht="16.5" customHeight="1" thickBot="1">
      <c r="B15" s="320" t="s">
        <v>0</v>
      </c>
      <c r="C15" s="377">
        <f t="shared" ref="C15:D15" si="2">SUM(C6:C14)</f>
        <v>2</v>
      </c>
      <c r="D15" s="378">
        <f t="shared" si="2"/>
        <v>7260000</v>
      </c>
      <c r="E15" s="377"/>
      <c r="F15" s="378"/>
      <c r="G15" s="378">
        <f>SUM(G5:G14)</f>
        <v>65</v>
      </c>
      <c r="H15" s="378">
        <f>SUM(H5:H14)</f>
        <v>104264436</v>
      </c>
      <c r="I15" s="377">
        <f>SUM(I5:I14)</f>
        <v>67</v>
      </c>
      <c r="J15" s="378">
        <f>SUM(J5:J14)</f>
        <v>111524436</v>
      </c>
    </row>
    <row r="16" spans="2:15" ht="27" customHeight="1" thickTop="1">
      <c r="B16" s="74"/>
      <c r="C16" s="50"/>
      <c r="D16" s="50"/>
      <c r="E16" s="50"/>
      <c r="F16" s="50"/>
      <c r="G16" s="50"/>
      <c r="H16" s="50"/>
      <c r="I16" s="50"/>
      <c r="J16" s="50"/>
    </row>
    <row r="17" spans="2:8" ht="10.5" customHeight="1">
      <c r="B17" s="74"/>
      <c r="C17" s="50"/>
      <c r="D17" s="50"/>
      <c r="E17" s="50"/>
      <c r="F17" s="50"/>
      <c r="G17" s="50"/>
      <c r="H17" s="155"/>
    </row>
    <row r="18" spans="2:8" ht="21.75" hidden="1" customHeight="1"/>
    <row r="20" spans="2:8" ht="24" customHeight="1"/>
  </sheetData>
  <mergeCells count="6">
    <mergeCell ref="I3:J3"/>
    <mergeCell ref="B1:J1"/>
    <mergeCell ref="B2:C2"/>
    <mergeCell ref="B3:B4"/>
    <mergeCell ref="G3:H3"/>
    <mergeCell ref="C3:D3"/>
  </mergeCells>
  <printOptions horizontalCentered="1" verticalCentered="1"/>
  <pageMargins left="0.34" right="0.23" top="0.65" bottom="2.15" header="0.31496062992125984" footer="2.21"/>
  <pageSetup paperSize="9" scale="95" orientation="landscape" r:id="rId1"/>
  <headerFooter>
    <oddFooter>&amp;C&amp;14 29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22"/>
  <sheetViews>
    <sheetView rightToLeft="1" view="pageBreakPreview" zoomScaleSheetLayoutView="100" workbookViewId="0">
      <selection activeCell="B5" sqref="B5"/>
    </sheetView>
  </sheetViews>
  <sheetFormatPr defaultColWidth="9.109375" defaultRowHeight="21.9" customHeight="1"/>
  <cols>
    <col min="1" max="1" width="2.33203125" style="25" customWidth="1"/>
    <col min="2" max="2" width="28.44140625" style="68" customWidth="1"/>
    <col min="3" max="3" width="5.21875" style="25" customWidth="1"/>
    <col min="4" max="4" width="12.88671875" style="25" customWidth="1"/>
    <col min="5" max="5" width="6" style="25" customWidth="1"/>
    <col min="6" max="6" width="11.88671875" style="25" customWidth="1"/>
    <col min="7" max="7" width="5.88671875" style="25" customWidth="1"/>
    <col min="8" max="8" width="16.33203125" style="25" customWidth="1"/>
    <col min="9" max="9" width="5.77734375" style="25" customWidth="1"/>
    <col min="10" max="10" width="16.21875" style="25" customWidth="1"/>
    <col min="11" max="12" width="18.5546875" style="25" customWidth="1"/>
    <col min="13" max="16384" width="9.109375" style="25"/>
  </cols>
  <sheetData>
    <row r="3" spans="1:15" ht="2.25" customHeight="1"/>
    <row r="4" spans="1:15" ht="33" customHeight="1">
      <c r="A4" s="50"/>
      <c r="B4" s="563" t="s">
        <v>179</v>
      </c>
      <c r="C4" s="563"/>
      <c r="D4" s="563"/>
      <c r="E4" s="563"/>
      <c r="F4" s="563"/>
      <c r="G4" s="563"/>
      <c r="H4" s="563"/>
      <c r="I4" s="563"/>
      <c r="J4" s="563"/>
    </row>
    <row r="5" spans="1:15" ht="21.9" customHeight="1" thickBot="1">
      <c r="A5" s="50"/>
      <c r="B5" s="287" t="s">
        <v>225</v>
      </c>
      <c r="C5" s="49"/>
      <c r="D5" s="49"/>
      <c r="E5" s="49"/>
      <c r="F5" s="49"/>
      <c r="G5" s="50"/>
      <c r="H5" s="50"/>
      <c r="I5" s="553" t="s">
        <v>38</v>
      </c>
      <c r="J5" s="553" t="s">
        <v>38</v>
      </c>
    </row>
    <row r="6" spans="1:15" ht="21.9" customHeight="1" thickTop="1">
      <c r="A6" s="50"/>
      <c r="B6" s="505" t="s">
        <v>13</v>
      </c>
      <c r="C6" s="459" t="s">
        <v>181</v>
      </c>
      <c r="D6" s="459"/>
      <c r="E6" s="493" t="s">
        <v>207</v>
      </c>
      <c r="F6" s="493"/>
      <c r="G6" s="493" t="s">
        <v>57</v>
      </c>
      <c r="H6" s="493"/>
      <c r="I6" s="493" t="s">
        <v>71</v>
      </c>
      <c r="J6" s="493"/>
    </row>
    <row r="7" spans="1:15" ht="33.6" customHeight="1" thickBot="1">
      <c r="A7" s="50"/>
      <c r="B7" s="564"/>
      <c r="C7" s="426" t="s">
        <v>8</v>
      </c>
      <c r="D7" s="426" t="s">
        <v>9</v>
      </c>
      <c r="E7" s="426" t="s">
        <v>8</v>
      </c>
      <c r="F7" s="426" t="s">
        <v>9</v>
      </c>
      <c r="G7" s="426" t="s">
        <v>182</v>
      </c>
      <c r="H7" s="460" t="s">
        <v>9</v>
      </c>
      <c r="I7" s="336" t="s">
        <v>8</v>
      </c>
      <c r="J7" s="336" t="s">
        <v>9</v>
      </c>
    </row>
    <row r="8" spans="1:15" ht="16.5" customHeight="1" thickTop="1">
      <c r="A8" s="50"/>
      <c r="B8" s="284" t="s">
        <v>34</v>
      </c>
      <c r="C8" s="427">
        <v>0</v>
      </c>
      <c r="D8" s="427">
        <v>0</v>
      </c>
      <c r="E8" s="427">
        <v>3</v>
      </c>
      <c r="F8" s="427">
        <v>1907893</v>
      </c>
      <c r="G8" s="407">
        <v>4</v>
      </c>
      <c r="H8" s="149">
        <v>1158128</v>
      </c>
      <c r="I8" s="407">
        <v>7</v>
      </c>
      <c r="J8" s="149">
        <v>3066021</v>
      </c>
    </row>
    <row r="9" spans="1:15" ht="21.6" customHeight="1">
      <c r="A9" s="50"/>
      <c r="B9" s="185" t="s">
        <v>180</v>
      </c>
      <c r="C9" s="149">
        <v>0</v>
      </c>
      <c r="D9" s="149">
        <v>0</v>
      </c>
      <c r="E9" s="149">
        <v>0</v>
      </c>
      <c r="F9" s="149">
        <v>0</v>
      </c>
      <c r="G9" s="178">
        <v>1</v>
      </c>
      <c r="H9" s="149">
        <v>2683275</v>
      </c>
      <c r="I9" s="178">
        <v>1</v>
      </c>
      <c r="J9" s="149">
        <v>2683275</v>
      </c>
    </row>
    <row r="10" spans="1:15" ht="13.8" customHeight="1">
      <c r="A10" s="50"/>
      <c r="B10" s="185" t="s">
        <v>42</v>
      </c>
      <c r="C10" s="149">
        <v>0</v>
      </c>
      <c r="D10" s="149">
        <v>0</v>
      </c>
      <c r="E10" s="149">
        <v>0</v>
      </c>
      <c r="F10" s="149">
        <v>0</v>
      </c>
      <c r="G10" s="178">
        <v>1</v>
      </c>
      <c r="H10" s="149">
        <v>852782</v>
      </c>
      <c r="I10" s="178">
        <v>1</v>
      </c>
      <c r="J10" s="149">
        <v>852782</v>
      </c>
    </row>
    <row r="11" spans="1:15" ht="16.5" customHeight="1" thickBot="1">
      <c r="A11" s="50"/>
      <c r="B11" s="185" t="s">
        <v>22</v>
      </c>
      <c r="C11" s="149">
        <v>2</v>
      </c>
      <c r="D11" s="149">
        <v>2144873</v>
      </c>
      <c r="E11" s="149">
        <v>1</v>
      </c>
      <c r="F11" s="149">
        <v>14987039</v>
      </c>
      <c r="G11" s="178">
        <v>135</v>
      </c>
      <c r="H11" s="149">
        <v>1127326210</v>
      </c>
      <c r="I11" s="178">
        <v>138</v>
      </c>
      <c r="J11" s="149">
        <v>1144458122</v>
      </c>
      <c r="K11" s="42"/>
    </row>
    <row r="12" spans="1:15" s="33" customFormat="1" ht="16.5" customHeight="1" thickBot="1">
      <c r="A12" s="293"/>
      <c r="B12" s="358" t="s">
        <v>56</v>
      </c>
      <c r="C12" s="428">
        <f t="shared" ref="C12:J12" si="0">SUM(C8:C11)</f>
        <v>2</v>
      </c>
      <c r="D12" s="428">
        <f t="shared" si="0"/>
        <v>2144873</v>
      </c>
      <c r="E12" s="428">
        <f t="shared" si="0"/>
        <v>4</v>
      </c>
      <c r="F12" s="428">
        <f t="shared" si="0"/>
        <v>16894932</v>
      </c>
      <c r="G12" s="405">
        <f t="shared" si="0"/>
        <v>141</v>
      </c>
      <c r="H12" s="428">
        <f t="shared" si="0"/>
        <v>1132020395</v>
      </c>
      <c r="I12" s="405">
        <f t="shared" si="0"/>
        <v>147</v>
      </c>
      <c r="J12" s="428">
        <f t="shared" si="0"/>
        <v>1151060200</v>
      </c>
    </row>
    <row r="13" spans="1:15" ht="21.9" customHeight="1" thickTop="1">
      <c r="A13" s="50"/>
      <c r="B13" s="74"/>
      <c r="C13" s="50"/>
      <c r="D13" s="50"/>
      <c r="E13" s="50"/>
      <c r="F13" s="50"/>
      <c r="G13" s="50"/>
      <c r="H13" s="50"/>
      <c r="I13" s="57"/>
      <c r="J13" s="50"/>
    </row>
    <row r="14" spans="1:15" ht="21.9" customHeight="1">
      <c r="A14" s="50"/>
      <c r="B14" s="74"/>
      <c r="C14" s="50"/>
      <c r="D14" s="50"/>
      <c r="E14" s="50"/>
      <c r="F14" s="154"/>
      <c r="G14" s="50"/>
      <c r="H14" s="50"/>
      <c r="I14" s="50"/>
      <c r="J14" s="50"/>
      <c r="M14" s="198"/>
      <c r="N14" s="255"/>
      <c r="O14" s="255"/>
    </row>
    <row r="15" spans="1:15" ht="21.9" customHeight="1">
      <c r="A15" s="50"/>
      <c r="B15" s="74"/>
      <c r="C15" s="50"/>
      <c r="D15" s="50"/>
      <c r="E15" s="50"/>
      <c r="F15" s="50"/>
      <c r="G15" s="50"/>
      <c r="H15" s="50"/>
      <c r="I15" s="50"/>
      <c r="J15" s="50"/>
    </row>
    <row r="22" spans="3:5" ht="21.9" customHeight="1">
      <c r="C22" s="208"/>
      <c r="D22" s="208"/>
      <c r="E22" s="208"/>
    </row>
  </sheetData>
  <mergeCells count="6">
    <mergeCell ref="I6:J6"/>
    <mergeCell ref="B4:J4"/>
    <mergeCell ref="I5:J5"/>
    <mergeCell ref="B6:B7"/>
    <mergeCell ref="G6:H6"/>
    <mergeCell ref="E6:F6"/>
  </mergeCells>
  <printOptions horizontalCentered="1" verticalCentered="1"/>
  <pageMargins left="0.31496062992125984" right="0.15748031496062992" top="0.74803149606299213" bottom="1.87" header="0.31496062992125984" footer="0.31496062992125984"/>
  <pageSetup paperSize="9" orientation="landscape" r:id="rId1"/>
  <headerFooter>
    <oddFooter>&amp;C&amp;14 30</oddFoot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D1" workbookViewId="0">
      <selection activeCell="I30" sqref="I30"/>
    </sheetView>
  </sheetViews>
  <sheetFormatPr defaultRowHeight="13.2"/>
  <sheetData/>
  <pageMargins left="0.7" right="0.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9"/>
  <sheetViews>
    <sheetView rightToLeft="1" topLeftCell="B1" zoomScaleSheetLayoutView="100" workbookViewId="0">
      <selection activeCell="L24" sqref="L24"/>
    </sheetView>
  </sheetViews>
  <sheetFormatPr defaultRowHeight="21.9" customHeight="1"/>
  <cols>
    <col min="1" max="1" width="57" customWidth="1"/>
    <col min="2" max="2" width="3.88671875" customWidth="1"/>
    <col min="3" max="3" width="29.6640625" customWidth="1"/>
    <col min="4" max="4" width="8.44140625" customWidth="1"/>
    <col min="5" max="5" width="17" customWidth="1"/>
    <col min="6" max="6" width="9.44140625" customWidth="1"/>
    <col min="7" max="7" width="16.33203125" customWidth="1"/>
    <col min="8" max="8" width="6.5546875" bestFit="1" customWidth="1"/>
    <col min="9" max="9" width="15.33203125" bestFit="1" customWidth="1"/>
    <col min="10" max="10" width="9.109375" hidden="1" customWidth="1"/>
    <col min="13" max="13" width="9.109375" hidden="1" customWidth="1"/>
  </cols>
  <sheetData>
    <row r="1" spans="1:30" ht="21.9" customHeight="1">
      <c r="C1" s="83"/>
      <c r="D1" s="83"/>
      <c r="E1" s="83"/>
      <c r="F1" s="83"/>
      <c r="G1" s="83"/>
      <c r="H1" s="83"/>
      <c r="I1" s="83"/>
    </row>
    <row r="2" spans="1:30" ht="24.75" customHeight="1">
      <c r="C2" s="502" t="s">
        <v>184</v>
      </c>
      <c r="D2" s="502"/>
      <c r="E2" s="502"/>
      <c r="F2" s="502"/>
      <c r="G2" s="502"/>
      <c r="H2" s="502"/>
      <c r="I2" s="502"/>
    </row>
    <row r="3" spans="1:30" ht="19.5" customHeight="1" thickBot="1">
      <c r="C3" s="299" t="s">
        <v>51</v>
      </c>
      <c r="D3" s="299"/>
      <c r="E3" s="52"/>
      <c r="F3" s="52"/>
      <c r="G3" s="52"/>
      <c r="H3" s="52"/>
      <c r="I3" s="59" t="s">
        <v>39</v>
      </c>
    </row>
    <row r="4" spans="1:30" ht="19.5" customHeight="1" thickTop="1">
      <c r="C4" s="503" t="s">
        <v>13</v>
      </c>
      <c r="D4" s="493" t="s">
        <v>14</v>
      </c>
      <c r="E4" s="493"/>
      <c r="F4" s="493" t="s">
        <v>15</v>
      </c>
      <c r="G4" s="493"/>
      <c r="H4" s="493" t="s">
        <v>128</v>
      </c>
      <c r="I4" s="493"/>
    </row>
    <row r="5" spans="1:30" ht="19.5" customHeight="1" thickBot="1">
      <c r="C5" s="504"/>
      <c r="D5" s="318" t="s">
        <v>8</v>
      </c>
      <c r="E5" s="318" t="s">
        <v>9</v>
      </c>
      <c r="F5" s="318" t="s">
        <v>8</v>
      </c>
      <c r="G5" s="318" t="s">
        <v>97</v>
      </c>
      <c r="H5" s="318" t="s">
        <v>8</v>
      </c>
      <c r="I5" s="318" t="s">
        <v>97</v>
      </c>
    </row>
    <row r="6" spans="1:30" ht="16.5" customHeight="1" thickTop="1">
      <c r="C6" s="246" t="s">
        <v>34</v>
      </c>
      <c r="D6" s="99">
        <v>5</v>
      </c>
      <c r="E6" s="99">
        <v>3650226</v>
      </c>
      <c r="F6" s="99">
        <v>10</v>
      </c>
      <c r="G6" s="99">
        <v>6883707</v>
      </c>
      <c r="H6" s="99">
        <v>15</v>
      </c>
      <c r="I6" s="99">
        <v>10533933</v>
      </c>
      <c r="J6" s="15"/>
      <c r="K6" s="15"/>
      <c r="L6" s="15"/>
      <c r="M6" s="15"/>
      <c r="N6" s="15"/>
      <c r="O6" s="15"/>
    </row>
    <row r="7" spans="1:30" s="103" customFormat="1" ht="16.5" customHeight="1">
      <c r="A7" s="15"/>
      <c r="B7" s="15"/>
      <c r="C7" s="246" t="s">
        <v>16</v>
      </c>
      <c r="D7" s="99">
        <v>0</v>
      </c>
      <c r="E7" s="99">
        <v>0</v>
      </c>
      <c r="F7" s="99">
        <v>12</v>
      </c>
      <c r="G7" s="99">
        <v>38916030</v>
      </c>
      <c r="H7" s="99">
        <v>12</v>
      </c>
      <c r="I7" s="99">
        <v>38916030</v>
      </c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481"/>
      <c r="Z7" s="481"/>
      <c r="AA7" s="481"/>
      <c r="AB7" s="481"/>
      <c r="AC7" s="481"/>
      <c r="AD7" s="481"/>
    </row>
    <row r="8" spans="1:30" s="15" customFormat="1" ht="16.5" customHeight="1">
      <c r="C8" s="246" t="s">
        <v>17</v>
      </c>
      <c r="D8" s="99">
        <v>1</v>
      </c>
      <c r="E8" s="99">
        <v>7655300</v>
      </c>
      <c r="F8" s="99">
        <v>19</v>
      </c>
      <c r="G8" s="99">
        <v>8870129</v>
      </c>
      <c r="H8" s="99">
        <v>20</v>
      </c>
      <c r="I8" s="99">
        <v>16525429</v>
      </c>
      <c r="Y8" s="481"/>
      <c r="Z8" s="481"/>
      <c r="AA8" s="481"/>
      <c r="AB8" s="481"/>
      <c r="AC8" s="481"/>
      <c r="AD8" s="481"/>
    </row>
    <row r="9" spans="1:30" s="15" customFormat="1" ht="16.5" customHeight="1">
      <c r="C9" s="246" t="s">
        <v>18</v>
      </c>
      <c r="D9" s="99">
        <v>5</v>
      </c>
      <c r="E9" s="99">
        <v>6703316</v>
      </c>
      <c r="F9" s="99">
        <v>0</v>
      </c>
      <c r="G9" s="99">
        <v>0</v>
      </c>
      <c r="H9" s="99">
        <v>5</v>
      </c>
      <c r="I9" s="99">
        <v>6703316</v>
      </c>
      <c r="Y9" s="481"/>
      <c r="Z9" s="481"/>
      <c r="AA9" s="481"/>
      <c r="AB9" s="481"/>
      <c r="AC9" s="481"/>
      <c r="AD9" s="481"/>
    </row>
    <row r="10" spans="1:30" s="15" customFormat="1" ht="16.5" customHeight="1">
      <c r="C10" s="246" t="s">
        <v>156</v>
      </c>
      <c r="D10" s="99">
        <v>0</v>
      </c>
      <c r="E10" s="99">
        <v>0</v>
      </c>
      <c r="F10" s="99">
        <v>1</v>
      </c>
      <c r="G10" s="99">
        <v>2039000</v>
      </c>
      <c r="H10" s="99">
        <v>1</v>
      </c>
      <c r="I10" s="99">
        <v>2039000</v>
      </c>
      <c r="Y10" s="481"/>
      <c r="Z10" s="481"/>
      <c r="AA10" s="481"/>
      <c r="AB10" s="481"/>
      <c r="AC10" s="481"/>
      <c r="AD10" s="481"/>
    </row>
    <row r="11" spans="1:30" s="15" customFormat="1" ht="16.5" customHeight="1">
      <c r="C11" s="246" t="s">
        <v>24</v>
      </c>
      <c r="D11" s="99">
        <v>1</v>
      </c>
      <c r="E11" s="99">
        <v>1333870</v>
      </c>
      <c r="F11" s="99">
        <v>105</v>
      </c>
      <c r="G11" s="99">
        <v>1497815301</v>
      </c>
      <c r="H11" s="99">
        <v>106</v>
      </c>
      <c r="I11" s="99">
        <v>1499149171</v>
      </c>
      <c r="Y11" s="481"/>
      <c r="Z11" s="481"/>
      <c r="AA11" s="481"/>
      <c r="AB11" s="481"/>
      <c r="AC11" s="481"/>
      <c r="AD11" s="481"/>
    </row>
    <row r="12" spans="1:30" s="15" customFormat="1" ht="16.5" customHeight="1">
      <c r="C12" s="246" t="s">
        <v>42</v>
      </c>
      <c r="D12" s="99">
        <v>15</v>
      </c>
      <c r="E12" s="99">
        <v>28616161</v>
      </c>
      <c r="F12" s="99">
        <v>1</v>
      </c>
      <c r="G12" s="99">
        <v>2403950</v>
      </c>
      <c r="H12" s="99">
        <v>16</v>
      </c>
      <c r="I12" s="99">
        <v>31020111</v>
      </c>
    </row>
    <row r="13" spans="1:30" s="103" customFormat="1" ht="16.5" customHeight="1">
      <c r="A13" s="15"/>
      <c r="B13" s="15"/>
      <c r="C13" s="246" t="s">
        <v>19</v>
      </c>
      <c r="D13" s="99">
        <v>67</v>
      </c>
      <c r="E13" s="99">
        <v>135751269</v>
      </c>
      <c r="F13" s="99">
        <v>0</v>
      </c>
      <c r="G13" s="99">
        <v>0</v>
      </c>
      <c r="H13" s="99">
        <v>67</v>
      </c>
      <c r="I13" s="99">
        <v>135751269</v>
      </c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</row>
    <row r="14" spans="1:30" s="15" customFormat="1" ht="16.5" customHeight="1">
      <c r="C14" s="246" t="s">
        <v>131</v>
      </c>
      <c r="D14" s="99">
        <v>5</v>
      </c>
      <c r="E14" s="99">
        <v>7869190</v>
      </c>
      <c r="F14" s="99">
        <v>0</v>
      </c>
      <c r="G14" s="99">
        <v>0</v>
      </c>
      <c r="H14" s="99">
        <v>5</v>
      </c>
      <c r="I14" s="99">
        <v>7869190</v>
      </c>
    </row>
    <row r="15" spans="1:30" s="15" customFormat="1" ht="16.5" customHeight="1">
      <c r="C15" s="246" t="s">
        <v>20</v>
      </c>
      <c r="D15" s="99">
        <v>24</v>
      </c>
      <c r="E15" s="99">
        <v>210964996</v>
      </c>
      <c r="F15" s="99">
        <v>0</v>
      </c>
      <c r="G15" s="99">
        <v>0</v>
      </c>
      <c r="H15" s="99">
        <v>24</v>
      </c>
      <c r="I15" s="99">
        <v>210964996</v>
      </c>
      <c r="Y15"/>
      <c r="Z15"/>
      <c r="AA15"/>
      <c r="AB15"/>
      <c r="AC15"/>
      <c r="AD15"/>
    </row>
    <row r="16" spans="1:30" s="15" customFormat="1" ht="16.5" customHeight="1">
      <c r="C16" s="246" t="s">
        <v>133</v>
      </c>
      <c r="D16" s="99">
        <v>1</v>
      </c>
      <c r="E16" s="99">
        <v>216558</v>
      </c>
      <c r="F16" s="99">
        <v>0</v>
      </c>
      <c r="G16" s="99">
        <v>0</v>
      </c>
      <c r="H16" s="99">
        <v>1</v>
      </c>
      <c r="I16" s="99">
        <v>216558</v>
      </c>
      <c r="Y16"/>
      <c r="Z16"/>
      <c r="AA16"/>
      <c r="AB16"/>
      <c r="AC16"/>
      <c r="AD16"/>
    </row>
    <row r="17" spans="3:15" ht="16.5" customHeight="1">
      <c r="C17" s="246" t="s">
        <v>146</v>
      </c>
      <c r="D17" s="99">
        <v>456</v>
      </c>
      <c r="E17" s="99">
        <v>887780570</v>
      </c>
      <c r="F17" s="99">
        <v>1036</v>
      </c>
      <c r="G17" s="99">
        <v>3957749839</v>
      </c>
      <c r="H17" s="99">
        <v>1492</v>
      </c>
      <c r="I17" s="99">
        <v>4845530409</v>
      </c>
      <c r="N17" s="15"/>
      <c r="O17" s="15"/>
    </row>
    <row r="18" spans="3:15" ht="16.5" customHeight="1">
      <c r="C18" s="246" t="s">
        <v>21</v>
      </c>
      <c r="D18" s="99">
        <v>2</v>
      </c>
      <c r="E18" s="99">
        <v>2742559</v>
      </c>
      <c r="F18" s="99">
        <v>58</v>
      </c>
      <c r="G18" s="99">
        <v>198155176</v>
      </c>
      <c r="H18" s="99">
        <v>60</v>
      </c>
      <c r="I18" s="99">
        <v>200897735</v>
      </c>
      <c r="N18" s="15"/>
      <c r="O18" s="15"/>
    </row>
    <row r="19" spans="3:15" ht="16.5" customHeight="1">
      <c r="C19" s="246" t="s">
        <v>132</v>
      </c>
      <c r="D19" s="99">
        <v>1</v>
      </c>
      <c r="E19" s="99">
        <v>1560274</v>
      </c>
      <c r="F19" s="99">
        <v>0</v>
      </c>
      <c r="G19" s="99">
        <v>0</v>
      </c>
      <c r="H19" s="99">
        <v>1</v>
      </c>
      <c r="I19" s="99">
        <v>1560274</v>
      </c>
      <c r="N19" s="15"/>
      <c r="O19" s="15"/>
    </row>
    <row r="20" spans="3:15" ht="13.5" customHeight="1">
      <c r="C20" s="246" t="s">
        <v>55</v>
      </c>
      <c r="D20" s="99">
        <v>7</v>
      </c>
      <c r="E20" s="99">
        <v>6222115</v>
      </c>
      <c r="F20" s="99">
        <v>1</v>
      </c>
      <c r="G20" s="99">
        <v>18509460</v>
      </c>
      <c r="H20" s="99">
        <v>8</v>
      </c>
      <c r="I20" s="99">
        <v>24731575</v>
      </c>
      <c r="O20" s="15"/>
    </row>
    <row r="21" spans="3:15" ht="13.5" customHeight="1" thickBot="1">
      <c r="C21" s="246" t="s">
        <v>162</v>
      </c>
      <c r="D21" s="99">
        <v>1</v>
      </c>
      <c r="E21" s="99">
        <v>4221577</v>
      </c>
      <c r="F21" s="99">
        <v>0</v>
      </c>
      <c r="G21" s="99">
        <v>0</v>
      </c>
      <c r="H21" s="99">
        <v>1</v>
      </c>
      <c r="I21" s="99">
        <v>4221577</v>
      </c>
      <c r="J21" s="91"/>
      <c r="O21" s="15"/>
    </row>
    <row r="22" spans="3:15" ht="13.5" customHeight="1" thickTop="1">
      <c r="C22" s="246" t="s">
        <v>155</v>
      </c>
      <c r="D22" s="99">
        <v>0</v>
      </c>
      <c r="E22" s="99">
        <v>0</v>
      </c>
      <c r="F22" s="99">
        <v>1</v>
      </c>
      <c r="G22" s="99">
        <v>346560</v>
      </c>
      <c r="H22" s="99">
        <v>1</v>
      </c>
      <c r="I22" s="99">
        <v>346560</v>
      </c>
      <c r="J22" s="99"/>
      <c r="O22" s="15"/>
    </row>
    <row r="23" spans="3:15" ht="15" customHeight="1">
      <c r="C23" s="246" t="s">
        <v>23</v>
      </c>
      <c r="D23" s="99">
        <v>12</v>
      </c>
      <c r="E23" s="99">
        <v>12681637</v>
      </c>
      <c r="F23" s="99">
        <v>156</v>
      </c>
      <c r="G23" s="99">
        <v>164917367</v>
      </c>
      <c r="H23" s="99">
        <v>168</v>
      </c>
      <c r="I23" s="99">
        <v>177599004</v>
      </c>
    </row>
    <row r="24" spans="3:15" ht="15.75" customHeight="1">
      <c r="C24" s="246" t="s">
        <v>161</v>
      </c>
      <c r="D24" s="99">
        <v>1</v>
      </c>
      <c r="E24" s="99">
        <v>2807901</v>
      </c>
      <c r="F24" s="99">
        <v>0</v>
      </c>
      <c r="G24" s="99">
        <v>0</v>
      </c>
      <c r="H24" s="99">
        <v>1</v>
      </c>
      <c r="I24" s="99">
        <v>2807901</v>
      </c>
      <c r="J24" s="8"/>
    </row>
    <row r="25" spans="3:15" ht="19.5" customHeight="1" thickBot="1">
      <c r="C25" s="319" t="s">
        <v>0</v>
      </c>
      <c r="D25" s="323">
        <f t="shared" ref="D25:H25" si="0">SUM(D6:D24)</f>
        <v>604</v>
      </c>
      <c r="E25" s="323">
        <f>SUM(E6:E24)</f>
        <v>1320777519</v>
      </c>
      <c r="F25" s="323">
        <f t="shared" si="0"/>
        <v>1400</v>
      </c>
      <c r="G25" s="323">
        <f>SUM(G6:G24)</f>
        <v>5896606519</v>
      </c>
      <c r="H25" s="323">
        <f t="shared" si="0"/>
        <v>2004</v>
      </c>
      <c r="I25" s="323">
        <f>SUM(I6:I24)</f>
        <v>7217384038</v>
      </c>
    </row>
    <row r="26" spans="3:15" ht="21.9" customHeight="1" thickTop="1">
      <c r="D26" s="8"/>
      <c r="I26" s="8"/>
    </row>
    <row r="27" spans="3:15" ht="21.9" customHeight="1">
      <c r="D27" s="8"/>
      <c r="E27" s="8"/>
      <c r="F27" s="8"/>
      <c r="G27" s="8"/>
      <c r="H27" s="8"/>
      <c r="I27" s="8"/>
      <c r="J27" s="8"/>
    </row>
    <row r="28" spans="3:15" ht="8.25" customHeight="1">
      <c r="E28" s="156"/>
    </row>
    <row r="29" spans="3:15" ht="21.9" customHeight="1">
      <c r="G29" s="8"/>
    </row>
  </sheetData>
  <mergeCells count="5">
    <mergeCell ref="C2:I2"/>
    <mergeCell ref="C4:C5"/>
    <mergeCell ref="D4:E4"/>
    <mergeCell ref="F4:G4"/>
    <mergeCell ref="H4:I4"/>
  </mergeCells>
  <printOptions horizontalCentered="1" verticalCentered="1"/>
  <pageMargins left="0.31496062992125984" right="1.49" top="0.74803149606299213" bottom="0.74803149606299213" header="0.31496062992125984" footer="0.31496062992125984"/>
  <pageSetup paperSize="9" orientation="landscape" r:id="rId1"/>
  <headerFooter differentOddEven="1" differentFirst="1">
    <firstFooter>&amp;C&amp;14 5</first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31"/>
  <sheetViews>
    <sheetView rightToLeft="1" tabSelected="1" view="pageBreakPreview" topLeftCell="B1" zoomScaleSheetLayoutView="100" workbookViewId="0">
      <selection activeCell="T13" sqref="T13"/>
    </sheetView>
  </sheetViews>
  <sheetFormatPr defaultColWidth="9.109375" defaultRowHeight="21.9" customHeight="1"/>
  <cols>
    <col min="1" max="1" width="1.109375" style="25" customWidth="1"/>
    <col min="2" max="2" width="12" style="67" customWidth="1"/>
    <col min="3" max="3" width="5.77734375" style="67" customWidth="1"/>
    <col min="4" max="4" width="12.88671875" style="67" customWidth="1"/>
    <col min="5" max="5" width="5" style="24" customWidth="1"/>
    <col min="6" max="6" width="12.109375" style="24" customWidth="1"/>
    <col min="7" max="7" width="4.88671875" style="24" customWidth="1"/>
    <col min="8" max="8" width="15.33203125" style="24" bestFit="1" customWidth="1"/>
    <col min="9" max="9" width="5.33203125" style="24" customWidth="1"/>
    <col min="10" max="10" width="16.21875" style="24" customWidth="1"/>
    <col min="11" max="11" width="5.33203125" style="24" customWidth="1"/>
    <col min="12" max="12" width="13.33203125" style="24" customWidth="1"/>
    <col min="13" max="13" width="0.33203125" style="24" customWidth="1"/>
    <col min="14" max="14" width="0.21875" style="24" customWidth="1"/>
    <col min="15" max="15" width="7.33203125" style="24" customWidth="1"/>
    <col min="16" max="16" width="16.33203125" style="24" customWidth="1"/>
    <col min="17" max="17" width="14.109375" style="24" hidden="1" customWidth="1"/>
    <col min="18" max="18" width="14" style="25" hidden="1" customWidth="1"/>
    <col min="19" max="19" width="11" style="25" bestFit="1" customWidth="1"/>
    <col min="20" max="20" width="9.109375" style="25"/>
    <col min="21" max="22" width="11.109375" style="25" bestFit="1" customWidth="1"/>
    <col min="23" max="16384" width="9.109375" style="25"/>
  </cols>
  <sheetData>
    <row r="2" spans="1:23" ht="33" customHeight="1">
      <c r="B2" s="502" t="s">
        <v>185</v>
      </c>
      <c r="C2" s="502"/>
      <c r="D2" s="502"/>
      <c r="E2" s="502"/>
      <c r="F2" s="502"/>
      <c r="G2" s="502"/>
      <c r="H2" s="502"/>
      <c r="I2" s="502"/>
      <c r="J2" s="502"/>
      <c r="K2" s="502"/>
      <c r="L2" s="502"/>
      <c r="M2" s="502"/>
      <c r="N2" s="502"/>
      <c r="O2" s="502"/>
      <c r="P2" s="502"/>
      <c r="Q2" s="502"/>
    </row>
    <row r="3" spans="1:23" ht="18.75" customHeight="1" thickBot="1">
      <c r="B3" s="109" t="s">
        <v>212</v>
      </c>
      <c r="C3" s="59"/>
      <c r="D3" s="59"/>
      <c r="E3" s="27"/>
      <c r="F3" s="27"/>
      <c r="G3" s="27"/>
      <c r="H3" s="27"/>
      <c r="I3" s="27"/>
      <c r="J3" s="27"/>
      <c r="K3" s="507"/>
      <c r="L3" s="507"/>
      <c r="M3" s="507"/>
      <c r="N3" s="507"/>
      <c r="O3" s="27"/>
      <c r="P3" s="139" t="s">
        <v>38</v>
      </c>
      <c r="Q3" s="137"/>
    </row>
    <row r="4" spans="1:23" ht="21.9" customHeight="1" thickTop="1">
      <c r="B4" s="505" t="s">
        <v>98</v>
      </c>
      <c r="C4" s="508" t="s">
        <v>99</v>
      </c>
      <c r="D4" s="508"/>
      <c r="E4" s="493" t="s">
        <v>88</v>
      </c>
      <c r="F4" s="493"/>
      <c r="G4" s="493" t="s">
        <v>87</v>
      </c>
      <c r="H4" s="493"/>
      <c r="I4" s="493" t="s">
        <v>89</v>
      </c>
      <c r="J4" s="493"/>
      <c r="K4" s="493" t="s">
        <v>148</v>
      </c>
      <c r="L4" s="493"/>
      <c r="M4" s="493"/>
      <c r="N4" s="493"/>
      <c r="O4" s="493" t="s">
        <v>90</v>
      </c>
      <c r="P4" s="493"/>
      <c r="Q4" s="25"/>
    </row>
    <row r="5" spans="1:23" ht="21.9" customHeight="1" thickBot="1">
      <c r="B5" s="506"/>
      <c r="C5" s="327" t="s">
        <v>8</v>
      </c>
      <c r="D5" s="327" t="s">
        <v>9</v>
      </c>
      <c r="E5" s="328" t="s">
        <v>8</v>
      </c>
      <c r="F5" s="329" t="s">
        <v>9</v>
      </c>
      <c r="G5" s="328" t="s">
        <v>8</v>
      </c>
      <c r="H5" s="329" t="s">
        <v>9</v>
      </c>
      <c r="I5" s="328" t="s">
        <v>8</v>
      </c>
      <c r="J5" s="329" t="s">
        <v>9</v>
      </c>
      <c r="K5" s="328" t="s">
        <v>8</v>
      </c>
      <c r="L5" s="328" t="s">
        <v>9</v>
      </c>
      <c r="M5" s="328"/>
      <c r="N5" s="328"/>
      <c r="O5" s="328" t="s">
        <v>8</v>
      </c>
      <c r="P5" s="329" t="s">
        <v>9</v>
      </c>
      <c r="Q5" s="25"/>
    </row>
    <row r="6" spans="1:23" s="28" customFormat="1" ht="21.9" customHeight="1" thickTop="1">
      <c r="B6" s="185" t="s">
        <v>72</v>
      </c>
      <c r="C6" s="247">
        <v>1</v>
      </c>
      <c r="D6" s="326">
        <v>4863550</v>
      </c>
      <c r="E6" s="326">
        <v>2</v>
      </c>
      <c r="F6" s="326">
        <v>378711</v>
      </c>
      <c r="G6" s="326">
        <v>8</v>
      </c>
      <c r="H6" s="326">
        <v>5515559</v>
      </c>
      <c r="I6" s="326">
        <v>30</v>
      </c>
      <c r="J6" s="326">
        <v>92866494</v>
      </c>
      <c r="K6" s="326">
        <v>26</v>
      </c>
      <c r="L6" s="326">
        <v>26336607</v>
      </c>
      <c r="M6" s="326"/>
      <c r="N6" s="326"/>
      <c r="O6" s="326">
        <f>SUM(C6,E6,G6,I6,K6)</f>
        <v>67</v>
      </c>
      <c r="P6" s="326">
        <f>SUM(D6,F6,H6,J6,L6)</f>
        <v>129960921</v>
      </c>
    </row>
    <row r="7" spans="1:23" s="28" customFormat="1" ht="21.9" customHeight="1">
      <c r="B7" s="185" t="s">
        <v>12</v>
      </c>
      <c r="C7" s="247">
        <v>0</v>
      </c>
      <c r="D7" s="247">
        <v>0</v>
      </c>
      <c r="E7" s="326">
        <v>1</v>
      </c>
      <c r="F7" s="326">
        <v>983925</v>
      </c>
      <c r="G7" s="326">
        <v>3</v>
      </c>
      <c r="H7" s="326">
        <v>3886757</v>
      </c>
      <c r="I7" s="326">
        <v>7</v>
      </c>
      <c r="J7" s="326">
        <v>7474619</v>
      </c>
      <c r="K7" s="326">
        <v>10</v>
      </c>
      <c r="L7" s="326">
        <v>16199279</v>
      </c>
      <c r="M7" s="326"/>
      <c r="N7" s="326"/>
      <c r="O7" s="326">
        <f t="shared" ref="O7:O20" si="0">C7+E7+G7+I7+K7+M7</f>
        <v>21</v>
      </c>
      <c r="P7" s="326">
        <f t="shared" ref="P7:P20" si="1">D7+F7+H7+J7+L7+N7</f>
        <v>28544580</v>
      </c>
    </row>
    <row r="8" spans="1:23" ht="23.25" customHeight="1">
      <c r="B8" s="185" t="s">
        <v>1</v>
      </c>
      <c r="C8" s="247">
        <v>0</v>
      </c>
      <c r="D8" s="326">
        <v>0</v>
      </c>
      <c r="E8" s="326">
        <v>0</v>
      </c>
      <c r="F8" s="326">
        <v>0</v>
      </c>
      <c r="G8" s="326">
        <v>1</v>
      </c>
      <c r="H8" s="326">
        <v>423973</v>
      </c>
      <c r="I8" s="326">
        <v>19</v>
      </c>
      <c r="J8" s="326">
        <v>11984369</v>
      </c>
      <c r="K8" s="326">
        <v>6</v>
      </c>
      <c r="L8" s="326">
        <v>8076943</v>
      </c>
      <c r="M8" s="326"/>
      <c r="N8" s="326"/>
      <c r="O8" s="326">
        <f t="shared" si="0"/>
        <v>26</v>
      </c>
      <c r="P8" s="326">
        <f t="shared" si="1"/>
        <v>20485285</v>
      </c>
      <c r="Q8" s="30"/>
      <c r="S8" s="29"/>
    </row>
    <row r="9" spans="1:23" ht="16.5" customHeight="1">
      <c r="B9" s="185" t="s">
        <v>59</v>
      </c>
      <c r="C9" s="247">
        <v>6</v>
      </c>
      <c r="D9" s="326">
        <v>5223330</v>
      </c>
      <c r="E9" s="326">
        <v>0</v>
      </c>
      <c r="F9" s="326">
        <v>0</v>
      </c>
      <c r="G9" s="326">
        <v>8</v>
      </c>
      <c r="H9" s="326">
        <v>8012796</v>
      </c>
      <c r="I9" s="326">
        <v>14</v>
      </c>
      <c r="J9" s="326">
        <v>17617096</v>
      </c>
      <c r="K9" s="326">
        <v>35</v>
      </c>
      <c r="L9" s="326">
        <v>98690748</v>
      </c>
      <c r="M9" s="326"/>
      <c r="N9" s="326"/>
      <c r="O9" s="326">
        <f t="shared" si="0"/>
        <v>63</v>
      </c>
      <c r="P9" s="326">
        <f t="shared" si="1"/>
        <v>129543970</v>
      </c>
      <c r="Q9" s="30"/>
      <c r="S9" s="29"/>
    </row>
    <row r="10" spans="1:23" s="28" customFormat="1" ht="11.25" customHeight="1">
      <c r="A10" s="25"/>
      <c r="B10" s="185" t="s">
        <v>2</v>
      </c>
      <c r="C10" s="247">
        <v>1</v>
      </c>
      <c r="D10" s="326">
        <v>2083969</v>
      </c>
      <c r="E10" s="326">
        <v>2</v>
      </c>
      <c r="F10" s="326">
        <v>5231970</v>
      </c>
      <c r="G10" s="326">
        <v>4</v>
      </c>
      <c r="H10" s="326">
        <v>56961214</v>
      </c>
      <c r="I10" s="326">
        <v>21</v>
      </c>
      <c r="J10" s="326">
        <v>43666529</v>
      </c>
      <c r="K10" s="326">
        <v>21</v>
      </c>
      <c r="L10" s="326">
        <v>47169815</v>
      </c>
      <c r="M10" s="326"/>
      <c r="N10" s="326"/>
      <c r="O10" s="326">
        <f t="shared" si="0"/>
        <v>49</v>
      </c>
      <c r="P10" s="326">
        <f t="shared" si="1"/>
        <v>155113497</v>
      </c>
      <c r="Q10" s="32"/>
      <c r="U10" s="119"/>
    </row>
    <row r="11" spans="1:23" s="33" customFormat="1" ht="15" customHeight="1">
      <c r="A11" s="25"/>
      <c r="B11" s="185" t="s">
        <v>3</v>
      </c>
      <c r="C11" s="247">
        <v>0</v>
      </c>
      <c r="D11" s="326">
        <v>0</v>
      </c>
      <c r="E11" s="326">
        <v>0</v>
      </c>
      <c r="F11" s="326">
        <v>0</v>
      </c>
      <c r="G11" s="326">
        <v>0</v>
      </c>
      <c r="H11" s="326">
        <v>0</v>
      </c>
      <c r="I11" s="326">
        <v>8</v>
      </c>
      <c r="J11" s="326">
        <v>21775430</v>
      </c>
      <c r="K11" s="326">
        <v>3</v>
      </c>
      <c r="L11" s="326">
        <v>3196010</v>
      </c>
      <c r="M11" s="326"/>
      <c r="N11" s="326"/>
      <c r="O11" s="326">
        <f t="shared" si="0"/>
        <v>11</v>
      </c>
      <c r="P11" s="326">
        <f t="shared" si="1"/>
        <v>24971440</v>
      </c>
      <c r="Q11" s="32"/>
      <c r="R11" s="28"/>
      <c r="S11" s="119"/>
      <c r="T11" s="28"/>
      <c r="U11" s="28"/>
      <c r="V11" s="28"/>
      <c r="W11" s="28"/>
    </row>
    <row r="12" spans="1:23" s="33" customFormat="1" ht="20.25" customHeight="1">
      <c r="A12" s="25"/>
      <c r="B12" s="185" t="s">
        <v>60</v>
      </c>
      <c r="C12" s="247">
        <v>0</v>
      </c>
      <c r="D12" s="326">
        <v>0</v>
      </c>
      <c r="E12" s="326">
        <v>0</v>
      </c>
      <c r="F12" s="326">
        <v>0</v>
      </c>
      <c r="G12" s="326">
        <v>7</v>
      </c>
      <c r="H12" s="326">
        <v>14308192</v>
      </c>
      <c r="I12" s="326">
        <v>5</v>
      </c>
      <c r="J12" s="326">
        <v>4767567</v>
      </c>
      <c r="K12" s="326">
        <v>5</v>
      </c>
      <c r="L12" s="326">
        <v>10958950</v>
      </c>
      <c r="M12" s="326"/>
      <c r="N12" s="326"/>
      <c r="O12" s="326">
        <f t="shared" si="0"/>
        <v>17</v>
      </c>
      <c r="P12" s="326">
        <f t="shared" si="1"/>
        <v>30034709</v>
      </c>
      <c r="Q12" s="32"/>
      <c r="R12" s="28"/>
      <c r="S12" s="115"/>
      <c r="T12" s="28"/>
      <c r="U12" s="28"/>
      <c r="V12" s="119"/>
      <c r="W12" s="28"/>
    </row>
    <row r="13" spans="1:23" s="28" customFormat="1" ht="16.5" customHeight="1">
      <c r="A13" s="25"/>
      <c r="B13" s="185" t="s">
        <v>4</v>
      </c>
      <c r="C13" s="247">
        <v>0</v>
      </c>
      <c r="D13" s="326">
        <v>0</v>
      </c>
      <c r="E13" s="326">
        <v>1</v>
      </c>
      <c r="F13" s="326">
        <v>2875643</v>
      </c>
      <c r="G13" s="326">
        <v>10</v>
      </c>
      <c r="H13" s="326">
        <v>28294050</v>
      </c>
      <c r="I13" s="326">
        <v>29</v>
      </c>
      <c r="J13" s="326">
        <v>37202167</v>
      </c>
      <c r="K13" s="326">
        <v>19</v>
      </c>
      <c r="L13" s="326">
        <v>32407988</v>
      </c>
      <c r="M13" s="326"/>
      <c r="N13" s="326"/>
      <c r="O13" s="326">
        <f t="shared" si="0"/>
        <v>59</v>
      </c>
      <c r="P13" s="326">
        <f t="shared" si="1"/>
        <v>100779848</v>
      </c>
      <c r="Q13" s="32"/>
      <c r="V13" s="119"/>
    </row>
    <row r="14" spans="1:23" s="28" customFormat="1" ht="16.5" customHeight="1">
      <c r="A14" s="25"/>
      <c r="B14" s="185" t="s">
        <v>61</v>
      </c>
      <c r="C14" s="247">
        <v>0</v>
      </c>
      <c r="D14" s="247">
        <v>0</v>
      </c>
      <c r="E14" s="326">
        <v>1</v>
      </c>
      <c r="F14" s="326">
        <v>2593036</v>
      </c>
      <c r="G14" s="326">
        <v>7</v>
      </c>
      <c r="H14" s="326">
        <v>6625095</v>
      </c>
      <c r="I14" s="326">
        <v>18</v>
      </c>
      <c r="J14" s="326">
        <v>15188313</v>
      </c>
      <c r="K14" s="326">
        <v>11</v>
      </c>
      <c r="L14" s="326">
        <v>10582401</v>
      </c>
      <c r="M14" s="326"/>
      <c r="N14" s="326"/>
      <c r="O14" s="326">
        <f t="shared" si="0"/>
        <v>37</v>
      </c>
      <c r="P14" s="326">
        <f t="shared" si="1"/>
        <v>34988845</v>
      </c>
      <c r="Q14" s="32"/>
      <c r="V14" s="119"/>
    </row>
    <row r="15" spans="1:23" s="33" customFormat="1" ht="21.75" customHeight="1">
      <c r="A15" s="28"/>
      <c r="B15" s="185" t="s">
        <v>53</v>
      </c>
      <c r="C15" s="247">
        <v>2</v>
      </c>
      <c r="D15" s="247">
        <v>3360100</v>
      </c>
      <c r="E15" s="326">
        <v>1</v>
      </c>
      <c r="F15" s="326">
        <v>633000</v>
      </c>
      <c r="G15" s="326">
        <v>7</v>
      </c>
      <c r="H15" s="326">
        <v>7266433</v>
      </c>
      <c r="I15" s="326">
        <v>17</v>
      </c>
      <c r="J15" s="326">
        <v>15464054</v>
      </c>
      <c r="K15" s="326">
        <v>45</v>
      </c>
      <c r="L15" s="326">
        <v>46554204</v>
      </c>
      <c r="M15" s="326"/>
      <c r="N15" s="326"/>
      <c r="O15" s="326">
        <f t="shared" si="0"/>
        <v>72</v>
      </c>
      <c r="P15" s="326">
        <f t="shared" si="1"/>
        <v>73277791</v>
      </c>
      <c r="Q15" s="170"/>
      <c r="R15" s="28"/>
    </row>
    <row r="16" spans="1:23" s="28" customFormat="1" ht="21.75" customHeight="1">
      <c r="B16" s="185" t="s">
        <v>54</v>
      </c>
      <c r="C16" s="247">
        <v>0</v>
      </c>
      <c r="D16" s="247">
        <v>0</v>
      </c>
      <c r="E16" s="326">
        <v>0</v>
      </c>
      <c r="F16" s="326">
        <v>0</v>
      </c>
      <c r="G16" s="326">
        <v>8</v>
      </c>
      <c r="H16" s="326">
        <v>204125672</v>
      </c>
      <c r="I16" s="326">
        <v>9</v>
      </c>
      <c r="J16" s="326">
        <v>11834646</v>
      </c>
      <c r="K16" s="326">
        <v>10</v>
      </c>
      <c r="L16" s="326">
        <v>17448314</v>
      </c>
      <c r="M16" s="326"/>
      <c r="N16" s="326"/>
      <c r="O16" s="326">
        <f t="shared" si="0"/>
        <v>27</v>
      </c>
      <c r="P16" s="326">
        <f t="shared" si="1"/>
        <v>233408632</v>
      </c>
      <c r="Q16" s="32"/>
    </row>
    <row r="17" spans="1:19" s="28" customFormat="1" ht="21.75" customHeight="1">
      <c r="B17" s="185" t="s">
        <v>111</v>
      </c>
      <c r="C17" s="247">
        <v>0</v>
      </c>
      <c r="D17" s="247">
        <v>0</v>
      </c>
      <c r="E17" s="326">
        <v>0</v>
      </c>
      <c r="F17" s="326">
        <v>0</v>
      </c>
      <c r="G17" s="326">
        <v>4</v>
      </c>
      <c r="H17" s="326">
        <v>1546640</v>
      </c>
      <c r="I17" s="326">
        <v>22</v>
      </c>
      <c r="J17" s="326">
        <v>30585993</v>
      </c>
      <c r="K17" s="326">
        <v>11</v>
      </c>
      <c r="L17" s="326">
        <v>11919239</v>
      </c>
      <c r="M17" s="326"/>
      <c r="N17" s="326"/>
      <c r="O17" s="326">
        <f t="shared" si="0"/>
        <v>37</v>
      </c>
      <c r="P17" s="326">
        <f t="shared" si="1"/>
        <v>44051872</v>
      </c>
      <c r="Q17" s="32"/>
    </row>
    <row r="18" spans="1:19" s="28" customFormat="1" ht="21.75" customHeight="1">
      <c r="B18" s="185" t="s">
        <v>130</v>
      </c>
      <c r="C18" s="247">
        <v>0</v>
      </c>
      <c r="D18" s="247">
        <v>0</v>
      </c>
      <c r="E18" s="326">
        <v>0</v>
      </c>
      <c r="F18" s="326">
        <v>0</v>
      </c>
      <c r="G18" s="326">
        <v>7</v>
      </c>
      <c r="H18" s="326">
        <v>8277616</v>
      </c>
      <c r="I18" s="326">
        <v>0</v>
      </c>
      <c r="J18" s="326">
        <v>0</v>
      </c>
      <c r="K18" s="326">
        <v>0</v>
      </c>
      <c r="L18" s="326">
        <v>0</v>
      </c>
      <c r="M18" s="326"/>
      <c r="N18" s="326"/>
      <c r="O18" s="326">
        <f t="shared" si="0"/>
        <v>7</v>
      </c>
      <c r="P18" s="326">
        <f t="shared" si="1"/>
        <v>8277616</v>
      </c>
      <c r="Q18" s="32"/>
    </row>
    <row r="19" spans="1:19" s="28" customFormat="1" ht="21.75" customHeight="1">
      <c r="B19" s="185" t="s">
        <v>5</v>
      </c>
      <c r="C19" s="247">
        <v>0</v>
      </c>
      <c r="D19" s="247">
        <v>0</v>
      </c>
      <c r="E19" s="326">
        <v>0</v>
      </c>
      <c r="F19" s="326">
        <v>0</v>
      </c>
      <c r="G19" s="326">
        <v>2</v>
      </c>
      <c r="H19" s="326">
        <v>10403255</v>
      </c>
      <c r="I19" s="326">
        <v>10</v>
      </c>
      <c r="J19" s="326">
        <v>13677149</v>
      </c>
      <c r="K19" s="326">
        <v>6</v>
      </c>
      <c r="L19" s="326">
        <v>13816147</v>
      </c>
      <c r="M19" s="326"/>
      <c r="N19" s="326"/>
      <c r="O19" s="326">
        <f t="shared" si="0"/>
        <v>18</v>
      </c>
      <c r="P19" s="326">
        <f t="shared" si="1"/>
        <v>37896551</v>
      </c>
      <c r="Q19" s="32"/>
    </row>
    <row r="20" spans="1:19" s="33" customFormat="1" ht="21.75" customHeight="1">
      <c r="A20" s="28"/>
      <c r="B20" s="185" t="s">
        <v>6</v>
      </c>
      <c r="C20" s="461">
        <v>2</v>
      </c>
      <c r="D20" s="326">
        <v>4725049</v>
      </c>
      <c r="E20" s="326">
        <v>0</v>
      </c>
      <c r="F20" s="326">
        <v>0</v>
      </c>
      <c r="G20" s="326">
        <v>4</v>
      </c>
      <c r="H20" s="326">
        <v>4464758</v>
      </c>
      <c r="I20" s="326">
        <v>66</v>
      </c>
      <c r="J20" s="326">
        <v>133730785</v>
      </c>
      <c r="K20" s="326">
        <v>21</v>
      </c>
      <c r="L20" s="326">
        <v>126521370</v>
      </c>
      <c r="M20" s="326"/>
      <c r="N20" s="326"/>
      <c r="O20" s="326">
        <f t="shared" si="0"/>
        <v>93</v>
      </c>
      <c r="P20" s="326">
        <f t="shared" si="1"/>
        <v>269441962</v>
      </c>
      <c r="Q20" s="32"/>
      <c r="R20" s="28"/>
      <c r="S20" s="28"/>
    </row>
    <row r="21" spans="1:19" s="28" customFormat="1" ht="16.5" customHeight="1" thickBot="1">
      <c r="B21" s="330" t="s">
        <v>0</v>
      </c>
      <c r="C21" s="331">
        <f t="shared" ref="C21:K21" si="2">SUM(C6:C20)</f>
        <v>12</v>
      </c>
      <c r="D21" s="332">
        <f>SUM(D6:D20)</f>
        <v>20255998</v>
      </c>
      <c r="E21" s="332">
        <f t="shared" si="2"/>
        <v>8</v>
      </c>
      <c r="F21" s="332">
        <f t="shared" si="2"/>
        <v>12696285</v>
      </c>
      <c r="G21" s="332">
        <f t="shared" si="2"/>
        <v>80</v>
      </c>
      <c r="H21" s="332">
        <f>SUM(H6:H20)</f>
        <v>360112010</v>
      </c>
      <c r="I21" s="332">
        <f t="shared" si="2"/>
        <v>275</v>
      </c>
      <c r="J21" s="332">
        <f>SUM(J6:J20)</f>
        <v>457835211</v>
      </c>
      <c r="K21" s="332">
        <f t="shared" si="2"/>
        <v>229</v>
      </c>
      <c r="L21" s="332">
        <f>SUM(L6:L20)</f>
        <v>469878015</v>
      </c>
      <c r="M21" s="332"/>
      <c r="N21" s="332"/>
      <c r="O21" s="332">
        <f>SUM(O6:O20)</f>
        <v>604</v>
      </c>
      <c r="P21" s="332">
        <f>SUM(P6:P20)</f>
        <v>1320777519</v>
      </c>
      <c r="Q21" s="32"/>
    </row>
    <row r="22" spans="1:19" ht="21.9" customHeight="1" thickTop="1">
      <c r="B22" s="77"/>
      <c r="C22" s="77"/>
      <c r="D22" s="77"/>
      <c r="E22" s="22"/>
      <c r="F22" s="23" t="s">
        <v>29</v>
      </c>
      <c r="G22" s="23"/>
      <c r="H22" s="23"/>
      <c r="I22" s="22"/>
      <c r="J22" s="23"/>
      <c r="K22" s="22"/>
      <c r="L22" s="22"/>
      <c r="M22" s="22"/>
      <c r="N22" s="22"/>
      <c r="O22" s="23"/>
      <c r="P22" s="23"/>
      <c r="Q22" s="120"/>
    </row>
    <row r="23" spans="1:19" ht="21.9" customHeight="1"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41"/>
      <c r="R23" s="29"/>
    </row>
    <row r="24" spans="1:19" ht="21.9" customHeight="1">
      <c r="J24" s="34"/>
      <c r="P24" s="40"/>
    </row>
    <row r="31" spans="1:19" ht="21.9" customHeight="1">
      <c r="Q31" s="35"/>
    </row>
  </sheetData>
  <mergeCells count="10">
    <mergeCell ref="B2:Q2"/>
    <mergeCell ref="O4:P4"/>
    <mergeCell ref="B4:B5"/>
    <mergeCell ref="E4:F4"/>
    <mergeCell ref="G4:H4"/>
    <mergeCell ref="I4:J4"/>
    <mergeCell ref="K3:N3"/>
    <mergeCell ref="C4:D4"/>
    <mergeCell ref="K4:L4"/>
    <mergeCell ref="M4:N4"/>
  </mergeCells>
  <printOptions horizontalCentered="1" verticalCentered="1"/>
  <pageMargins left="1.29" right="0.39" top="0.74803149606299213" bottom="0.65" header="0.31496062992125984" footer="0.31496062992125984"/>
  <pageSetup paperSize="9" scale="87" orientation="landscape" r:id="rId1"/>
  <headerFooter>
    <oddFooter>&amp;C&amp;14 8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1"/>
  <sheetViews>
    <sheetView rightToLeft="1" view="pageBreakPreview" topLeftCell="B4" zoomScale="87" zoomScaleSheetLayoutView="87" workbookViewId="0">
      <pane xSplit="16860" topLeftCell="Y1"/>
      <selection activeCell="B2" sqref="B2"/>
      <selection pane="topRight" activeCell="P24" sqref="P24"/>
    </sheetView>
  </sheetViews>
  <sheetFormatPr defaultColWidth="9.109375" defaultRowHeight="21.9" customHeight="1"/>
  <cols>
    <col min="1" max="1" width="4.88671875" style="25" hidden="1" customWidth="1"/>
    <col min="2" max="2" width="29.77734375" style="68" customWidth="1"/>
    <col min="3" max="3" width="7.33203125" style="68" customWidth="1"/>
    <col min="4" max="4" width="14" style="68" customWidth="1"/>
    <col min="5" max="5" width="5.33203125" style="25" customWidth="1"/>
    <col min="6" max="6" width="15.109375" style="25" customWidth="1"/>
    <col min="7" max="7" width="7.44140625" style="25" customWidth="1"/>
    <col min="8" max="8" width="18.88671875" style="25" customWidth="1"/>
    <col min="9" max="9" width="6.109375" style="38" customWidth="1"/>
    <col min="10" max="10" width="16.88671875" style="25" customWidth="1"/>
    <col min="11" max="11" width="6" customWidth="1"/>
    <col min="12" max="12" width="17.88671875" customWidth="1"/>
    <col min="13" max="13" width="1.44140625" customWidth="1"/>
    <col min="14" max="14" width="1.109375" customWidth="1"/>
    <col min="15" max="15" width="6" customWidth="1"/>
    <col min="16" max="16" width="35.6640625" customWidth="1"/>
    <col min="17" max="17" width="17.44140625" hidden="1" customWidth="1"/>
    <col min="18" max="18" width="20.88671875" style="25" customWidth="1"/>
    <col min="19" max="21" width="9.109375" style="25"/>
    <col min="22" max="22" width="12.44140625" style="25" bestFit="1" customWidth="1"/>
    <col min="23" max="23" width="11.33203125" style="25" bestFit="1" customWidth="1"/>
    <col min="24" max="16384" width="9.109375" style="25"/>
  </cols>
  <sheetData>
    <row r="1" spans="1:23" ht="33" customHeight="1">
      <c r="B1" s="509" t="s">
        <v>186</v>
      </c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  <c r="P1" s="509"/>
    </row>
    <row r="2" spans="1:23" ht="21.9" customHeight="1" thickBot="1">
      <c r="B2" s="139" t="s">
        <v>213</v>
      </c>
      <c r="C2" s="173"/>
      <c r="D2" s="173"/>
      <c r="E2" s="26"/>
      <c r="F2" s="26"/>
      <c r="G2" s="26"/>
      <c r="H2" s="157"/>
      <c r="I2" s="159"/>
      <c r="J2" s="160"/>
      <c r="K2" s="158"/>
      <c r="L2" s="158"/>
      <c r="M2" s="274"/>
      <c r="N2" s="274"/>
      <c r="O2" s="172"/>
      <c r="P2" s="158"/>
      <c r="Q2" s="129" t="s">
        <v>40</v>
      </c>
    </row>
    <row r="3" spans="1:23" ht="21.9" customHeight="1" thickTop="1">
      <c r="B3" s="513" t="s">
        <v>13</v>
      </c>
      <c r="C3" s="515" t="s">
        <v>99</v>
      </c>
      <c r="D3" s="515"/>
      <c r="E3" s="510" t="s">
        <v>26</v>
      </c>
      <c r="F3" s="510"/>
      <c r="G3" s="510" t="s">
        <v>27</v>
      </c>
      <c r="H3" s="510"/>
      <c r="I3" s="510" t="s">
        <v>28</v>
      </c>
      <c r="J3" s="510"/>
      <c r="K3" s="510" t="s">
        <v>30</v>
      </c>
      <c r="L3" s="510"/>
      <c r="M3" s="510"/>
      <c r="N3" s="510"/>
      <c r="O3" s="510" t="s">
        <v>71</v>
      </c>
      <c r="P3" s="510"/>
      <c r="Q3" s="511"/>
    </row>
    <row r="4" spans="1:23" ht="36.75" customHeight="1" thickBot="1">
      <c r="B4" s="514"/>
      <c r="C4" s="338" t="s">
        <v>8</v>
      </c>
      <c r="D4" s="338" t="s">
        <v>9</v>
      </c>
      <c r="E4" s="339" t="s">
        <v>8</v>
      </c>
      <c r="F4" s="339" t="s">
        <v>9</v>
      </c>
      <c r="G4" s="339" t="s">
        <v>8</v>
      </c>
      <c r="H4" s="339" t="s">
        <v>9</v>
      </c>
      <c r="I4" s="339" t="s">
        <v>8</v>
      </c>
      <c r="J4" s="339" t="s">
        <v>9</v>
      </c>
      <c r="K4" s="339" t="s">
        <v>8</v>
      </c>
      <c r="L4" s="340" t="s">
        <v>9</v>
      </c>
      <c r="M4" s="340"/>
      <c r="N4" s="340"/>
      <c r="O4" s="340" t="s">
        <v>8</v>
      </c>
      <c r="P4" s="339" t="s">
        <v>9</v>
      </c>
      <c r="Q4" s="340" t="s">
        <v>9</v>
      </c>
      <c r="R4" s="343"/>
      <c r="S4" s="228"/>
      <c r="T4" s="229"/>
    </row>
    <row r="5" spans="1:23" ht="14.25" customHeight="1" thickTop="1">
      <c r="B5" s="269" t="s">
        <v>34</v>
      </c>
      <c r="C5" s="270">
        <v>1</v>
      </c>
      <c r="D5" s="271">
        <v>2083969</v>
      </c>
      <c r="E5" s="271">
        <v>1</v>
      </c>
      <c r="F5" s="271">
        <v>110136</v>
      </c>
      <c r="G5" s="271">
        <v>0</v>
      </c>
      <c r="H5" s="271">
        <v>0</v>
      </c>
      <c r="I5" s="272">
        <v>0</v>
      </c>
      <c r="J5" s="271">
        <v>0</v>
      </c>
      <c r="K5" s="271">
        <v>3</v>
      </c>
      <c r="L5" s="271">
        <v>1456121</v>
      </c>
      <c r="M5" s="271"/>
      <c r="N5" s="271"/>
      <c r="O5" s="271">
        <f>SUM(C5,E5,G5,I5,K5)</f>
        <v>5</v>
      </c>
      <c r="P5" s="271">
        <f>SUM(D5,F5,H5,J5,L5)</f>
        <v>3650226</v>
      </c>
      <c r="Q5" s="163">
        <v>23719471</v>
      </c>
    </row>
    <row r="6" spans="1:23" ht="21.75" customHeight="1">
      <c r="B6" s="269" t="s">
        <v>16</v>
      </c>
      <c r="C6" s="270">
        <v>0</v>
      </c>
      <c r="D6" s="271">
        <v>0</v>
      </c>
      <c r="E6" s="271">
        <v>0</v>
      </c>
      <c r="F6" s="271">
        <v>0</v>
      </c>
      <c r="G6" s="271">
        <v>0</v>
      </c>
      <c r="H6" s="271">
        <v>0</v>
      </c>
      <c r="I6" s="272">
        <v>0</v>
      </c>
      <c r="J6" s="271">
        <v>0</v>
      </c>
      <c r="K6" s="271">
        <v>0</v>
      </c>
      <c r="L6" s="271">
        <v>0</v>
      </c>
      <c r="M6" s="271"/>
      <c r="N6" s="271"/>
      <c r="O6" s="271">
        <f t="shared" ref="O6:O22" si="0">C6+E6+G6+I6+K6+M6</f>
        <v>0</v>
      </c>
      <c r="P6" s="271">
        <f t="shared" ref="P6:P22" si="1">D6+F6+H6+J6+L6+N6</f>
        <v>0</v>
      </c>
      <c r="Q6" s="163"/>
    </row>
    <row r="7" spans="1:23" s="113" customFormat="1" ht="21.75" customHeight="1">
      <c r="A7" s="28"/>
      <c r="B7" s="269" t="s">
        <v>17</v>
      </c>
      <c r="C7" s="270">
        <v>0</v>
      </c>
      <c r="D7" s="271">
        <v>0</v>
      </c>
      <c r="E7" s="271">
        <v>0</v>
      </c>
      <c r="F7" s="271">
        <v>0</v>
      </c>
      <c r="G7" s="271">
        <v>0</v>
      </c>
      <c r="H7" s="271">
        <v>0</v>
      </c>
      <c r="I7" s="272">
        <v>0</v>
      </c>
      <c r="J7" s="271">
        <v>0</v>
      </c>
      <c r="K7" s="271">
        <v>1</v>
      </c>
      <c r="L7" s="271">
        <v>7655300</v>
      </c>
      <c r="M7" s="271"/>
      <c r="N7" s="271"/>
      <c r="O7" s="271">
        <f t="shared" si="0"/>
        <v>1</v>
      </c>
      <c r="P7" s="271">
        <f t="shared" si="1"/>
        <v>7655300</v>
      </c>
      <c r="Q7" s="162">
        <v>79000</v>
      </c>
      <c r="R7" s="25"/>
      <c r="S7" s="25"/>
      <c r="T7" s="25"/>
      <c r="U7" s="25"/>
      <c r="V7" s="25"/>
      <c r="W7" s="25"/>
    </row>
    <row r="8" spans="1:23" s="36" customFormat="1" ht="16.5" customHeight="1">
      <c r="A8" s="28"/>
      <c r="B8" s="269" t="s">
        <v>18</v>
      </c>
      <c r="C8" s="270">
        <v>0</v>
      </c>
      <c r="D8" s="272">
        <v>0</v>
      </c>
      <c r="E8" s="272">
        <v>0</v>
      </c>
      <c r="F8" s="271">
        <v>0</v>
      </c>
      <c r="G8" s="271">
        <v>2</v>
      </c>
      <c r="H8" s="271">
        <v>1318209</v>
      </c>
      <c r="I8" s="271">
        <v>0</v>
      </c>
      <c r="J8" s="272">
        <v>0</v>
      </c>
      <c r="K8" s="271">
        <v>3</v>
      </c>
      <c r="L8" s="271">
        <v>5385107</v>
      </c>
      <c r="M8" s="271"/>
      <c r="N8" s="271"/>
      <c r="O8" s="271">
        <f t="shared" si="0"/>
        <v>5</v>
      </c>
      <c r="P8" s="271">
        <f t="shared" si="1"/>
        <v>6703316</v>
      </c>
      <c r="Q8" s="163">
        <v>84346000</v>
      </c>
      <c r="R8" s="25"/>
      <c r="S8" s="25"/>
      <c r="T8" s="25"/>
      <c r="U8" s="25"/>
      <c r="V8" s="25"/>
      <c r="W8" s="25"/>
    </row>
    <row r="9" spans="1:23" s="36" customFormat="1" ht="16.5" customHeight="1">
      <c r="A9" s="28"/>
      <c r="B9" s="269" t="s">
        <v>24</v>
      </c>
      <c r="C9" s="270">
        <v>0</v>
      </c>
      <c r="D9" s="272">
        <v>0</v>
      </c>
      <c r="E9" s="272">
        <v>0</v>
      </c>
      <c r="F9" s="271">
        <v>0</v>
      </c>
      <c r="G9" s="271">
        <v>0</v>
      </c>
      <c r="H9" s="271">
        <v>0</v>
      </c>
      <c r="I9" s="271">
        <v>0</v>
      </c>
      <c r="J9" s="271">
        <v>0</v>
      </c>
      <c r="K9" s="271">
        <v>1</v>
      </c>
      <c r="L9" s="271">
        <v>1333870</v>
      </c>
      <c r="M9" s="271"/>
      <c r="N9" s="271"/>
      <c r="O9" s="271">
        <f t="shared" si="0"/>
        <v>1</v>
      </c>
      <c r="P9" s="271">
        <f t="shared" si="1"/>
        <v>1333870</v>
      </c>
      <c r="Q9" s="163"/>
      <c r="R9" s="25"/>
      <c r="S9" s="25"/>
      <c r="T9" s="25"/>
      <c r="U9" s="25"/>
      <c r="V9" s="25"/>
      <c r="W9" s="25"/>
    </row>
    <row r="10" spans="1:23" s="113" customFormat="1" ht="16.5" customHeight="1">
      <c r="A10" s="28"/>
      <c r="B10" s="269" t="s">
        <v>42</v>
      </c>
      <c r="C10" s="270">
        <v>0</v>
      </c>
      <c r="D10" s="271">
        <v>0</v>
      </c>
      <c r="E10" s="271">
        <v>0</v>
      </c>
      <c r="F10" s="271">
        <v>0</v>
      </c>
      <c r="G10" s="271">
        <v>0</v>
      </c>
      <c r="H10" s="271">
        <v>0</v>
      </c>
      <c r="I10" s="272">
        <v>8</v>
      </c>
      <c r="J10" s="271">
        <v>23755428</v>
      </c>
      <c r="K10" s="271">
        <v>7</v>
      </c>
      <c r="L10" s="271">
        <v>4860733</v>
      </c>
      <c r="M10" s="271"/>
      <c r="N10" s="271"/>
      <c r="O10" s="271">
        <f t="shared" si="0"/>
        <v>15</v>
      </c>
      <c r="P10" s="271">
        <f t="shared" si="1"/>
        <v>28616161</v>
      </c>
      <c r="Q10" s="163"/>
      <c r="R10" s="25"/>
      <c r="S10" s="25"/>
      <c r="T10" s="25"/>
      <c r="U10" s="25"/>
      <c r="V10" s="25"/>
      <c r="W10" s="25"/>
    </row>
    <row r="11" spans="1:23" s="113" customFormat="1" ht="16.5" customHeight="1">
      <c r="A11" s="28"/>
      <c r="B11" s="269" t="s">
        <v>19</v>
      </c>
      <c r="C11" s="270">
        <v>0</v>
      </c>
      <c r="D11" s="272">
        <v>0</v>
      </c>
      <c r="E11" s="272">
        <v>0</v>
      </c>
      <c r="F11" s="271">
        <v>0</v>
      </c>
      <c r="G11" s="271">
        <v>1</v>
      </c>
      <c r="H11" s="271">
        <v>4912825</v>
      </c>
      <c r="I11" s="271">
        <v>63</v>
      </c>
      <c r="J11" s="271">
        <v>127913188</v>
      </c>
      <c r="K11" s="271">
        <v>3</v>
      </c>
      <c r="L11" s="271">
        <v>2925256</v>
      </c>
      <c r="M11" s="271"/>
      <c r="N11" s="271"/>
      <c r="O11" s="271">
        <f t="shared" si="0"/>
        <v>67</v>
      </c>
      <c r="P11" s="271">
        <f t="shared" si="1"/>
        <v>135751269</v>
      </c>
      <c r="Q11" s="163"/>
      <c r="R11" s="25"/>
      <c r="S11" s="25"/>
      <c r="T11" s="25"/>
      <c r="U11" s="25"/>
      <c r="V11" s="25"/>
      <c r="W11" s="25"/>
    </row>
    <row r="12" spans="1:23" s="113" customFormat="1" ht="16.5" customHeight="1">
      <c r="A12" s="33"/>
      <c r="B12" s="269" t="s">
        <v>131</v>
      </c>
      <c r="C12" s="270">
        <v>0</v>
      </c>
      <c r="D12" s="271">
        <v>0</v>
      </c>
      <c r="E12" s="271">
        <v>0</v>
      </c>
      <c r="F12" s="271">
        <v>0</v>
      </c>
      <c r="G12" s="271">
        <v>0</v>
      </c>
      <c r="H12" s="271">
        <v>0</v>
      </c>
      <c r="I12" s="272">
        <v>0</v>
      </c>
      <c r="J12" s="271">
        <v>0</v>
      </c>
      <c r="K12" s="271">
        <v>5</v>
      </c>
      <c r="L12" s="271">
        <v>7869190</v>
      </c>
      <c r="M12" s="271"/>
      <c r="N12" s="271"/>
      <c r="O12" s="271">
        <f t="shared" si="0"/>
        <v>5</v>
      </c>
      <c r="P12" s="271">
        <v>7869190</v>
      </c>
      <c r="Q12" s="163"/>
      <c r="R12" s="33"/>
      <c r="S12" s="33"/>
      <c r="T12" s="33"/>
      <c r="U12" s="33"/>
      <c r="V12" s="33"/>
      <c r="W12" s="33"/>
    </row>
    <row r="13" spans="1:23" s="114" customFormat="1" ht="16.5" customHeight="1">
      <c r="A13" s="28"/>
      <c r="B13" s="269" t="s">
        <v>20</v>
      </c>
      <c r="C13" s="270">
        <v>0</v>
      </c>
      <c r="D13" s="271">
        <v>0</v>
      </c>
      <c r="E13" s="271">
        <v>0</v>
      </c>
      <c r="F13" s="271">
        <v>0</v>
      </c>
      <c r="G13" s="271">
        <v>24</v>
      </c>
      <c r="H13" s="271">
        <v>210964996</v>
      </c>
      <c r="I13" s="272">
        <v>0</v>
      </c>
      <c r="J13" s="271">
        <v>0</v>
      </c>
      <c r="K13" s="271">
        <v>0</v>
      </c>
      <c r="L13" s="271">
        <v>0</v>
      </c>
      <c r="M13" s="271"/>
      <c r="N13" s="271"/>
      <c r="O13" s="271">
        <f t="shared" si="0"/>
        <v>24</v>
      </c>
      <c r="P13" s="271">
        <f t="shared" si="1"/>
        <v>210964996</v>
      </c>
      <c r="Q13" s="165">
        <v>377316</v>
      </c>
      <c r="R13" s="28"/>
      <c r="S13" s="28"/>
      <c r="T13" s="28"/>
      <c r="U13" s="28"/>
      <c r="V13" s="28"/>
      <c r="W13" s="28"/>
    </row>
    <row r="14" spans="1:23" s="113" customFormat="1" ht="18.75" customHeight="1">
      <c r="A14" s="33"/>
      <c r="B14" s="269" t="s">
        <v>102</v>
      </c>
      <c r="C14" s="270">
        <v>0</v>
      </c>
      <c r="D14" s="272">
        <v>0</v>
      </c>
      <c r="E14" s="272">
        <v>0</v>
      </c>
      <c r="F14" s="271">
        <v>0</v>
      </c>
      <c r="G14" s="271">
        <v>0</v>
      </c>
      <c r="H14" s="271">
        <v>0</v>
      </c>
      <c r="I14" s="271">
        <v>0</v>
      </c>
      <c r="J14" s="272">
        <v>0</v>
      </c>
      <c r="K14" s="271">
        <v>1</v>
      </c>
      <c r="L14" s="271">
        <v>216558</v>
      </c>
      <c r="M14" s="271"/>
      <c r="N14" s="271"/>
      <c r="O14" s="271">
        <f t="shared" si="0"/>
        <v>1</v>
      </c>
      <c r="P14" s="271">
        <f t="shared" si="1"/>
        <v>216558</v>
      </c>
      <c r="Q14" s="164"/>
      <c r="R14" s="33"/>
      <c r="S14" s="33"/>
      <c r="T14" s="33"/>
      <c r="U14" s="33"/>
      <c r="V14" s="33"/>
      <c r="W14" s="33"/>
    </row>
    <row r="15" spans="1:23" s="114" customFormat="1" ht="18" customHeight="1">
      <c r="A15" s="28"/>
      <c r="B15" s="269" t="s">
        <v>22</v>
      </c>
      <c r="C15" s="270">
        <v>10</v>
      </c>
      <c r="D15" s="271">
        <v>13308479</v>
      </c>
      <c r="E15" s="271">
        <v>6</v>
      </c>
      <c r="F15" s="271">
        <v>12317574</v>
      </c>
      <c r="G15" s="271">
        <v>53</v>
      </c>
      <c r="H15" s="271">
        <v>142915980</v>
      </c>
      <c r="I15" s="272">
        <v>203</v>
      </c>
      <c r="J15" s="271">
        <v>306048336</v>
      </c>
      <c r="K15" s="271">
        <v>184</v>
      </c>
      <c r="L15" s="271">
        <v>413190201</v>
      </c>
      <c r="M15" s="271"/>
      <c r="N15" s="271"/>
      <c r="O15" s="271">
        <f t="shared" si="0"/>
        <v>456</v>
      </c>
      <c r="P15" s="271">
        <f t="shared" si="1"/>
        <v>887780570</v>
      </c>
      <c r="Q15" s="161"/>
      <c r="R15" s="28"/>
      <c r="S15" s="28"/>
      <c r="T15" s="28"/>
      <c r="U15" s="28"/>
      <c r="V15" s="28"/>
      <c r="W15" s="28"/>
    </row>
    <row r="16" spans="1:23" s="114" customFormat="1" ht="18" customHeight="1">
      <c r="A16" s="28"/>
      <c r="B16" s="269" t="s">
        <v>21</v>
      </c>
      <c r="C16" s="270">
        <v>0</v>
      </c>
      <c r="D16" s="271">
        <v>0</v>
      </c>
      <c r="E16" s="271">
        <v>0</v>
      </c>
      <c r="F16" s="271">
        <v>0</v>
      </c>
      <c r="G16" s="271">
        <v>0</v>
      </c>
      <c r="H16" s="271">
        <v>0</v>
      </c>
      <c r="I16" s="272">
        <v>0</v>
      </c>
      <c r="J16" s="271">
        <v>0</v>
      </c>
      <c r="K16" s="271">
        <v>2</v>
      </c>
      <c r="L16" s="271">
        <v>2742559</v>
      </c>
      <c r="M16" s="271"/>
      <c r="N16" s="271"/>
      <c r="O16" s="271">
        <f t="shared" si="0"/>
        <v>2</v>
      </c>
      <c r="P16" s="271">
        <f t="shared" si="1"/>
        <v>2742559</v>
      </c>
      <c r="Q16" s="161"/>
      <c r="R16" s="28"/>
      <c r="S16" s="28"/>
      <c r="T16" s="28"/>
      <c r="U16" s="28"/>
      <c r="V16" s="28"/>
      <c r="W16" s="28"/>
    </row>
    <row r="17" spans="1:23" s="114" customFormat="1" ht="16.5" customHeight="1">
      <c r="A17" s="28"/>
      <c r="B17" s="269" t="s">
        <v>132</v>
      </c>
      <c r="C17" s="270">
        <v>0</v>
      </c>
      <c r="D17" s="271">
        <v>0</v>
      </c>
      <c r="E17" s="272">
        <v>0</v>
      </c>
      <c r="F17" s="271">
        <v>0</v>
      </c>
      <c r="G17" s="271">
        <v>0</v>
      </c>
      <c r="H17" s="271">
        <v>0</v>
      </c>
      <c r="I17" s="271">
        <v>0</v>
      </c>
      <c r="J17" s="271">
        <v>0</v>
      </c>
      <c r="K17" s="271">
        <v>1</v>
      </c>
      <c r="L17" s="271">
        <v>1560274</v>
      </c>
      <c r="M17" s="271"/>
      <c r="N17" s="271"/>
      <c r="O17" s="271">
        <v>1</v>
      </c>
      <c r="P17" s="271">
        <f t="shared" si="1"/>
        <v>1560274</v>
      </c>
      <c r="Q17" s="164"/>
      <c r="R17" s="25"/>
      <c r="S17" s="25"/>
      <c r="T17" s="25"/>
      <c r="U17" s="25"/>
      <c r="V17" s="25"/>
      <c r="W17" s="25"/>
    </row>
    <row r="18" spans="1:23" s="113" customFormat="1" ht="16.5" customHeight="1">
      <c r="A18" s="28"/>
      <c r="B18" s="269" t="s">
        <v>55</v>
      </c>
      <c r="C18" s="270">
        <v>0</v>
      </c>
      <c r="D18" s="272">
        <v>0</v>
      </c>
      <c r="E18" s="272">
        <v>0</v>
      </c>
      <c r="F18" s="271">
        <v>0</v>
      </c>
      <c r="G18" s="271">
        <v>0</v>
      </c>
      <c r="H18" s="271">
        <v>0</v>
      </c>
      <c r="I18" s="271">
        <v>1</v>
      </c>
      <c r="J18" s="272">
        <v>118259</v>
      </c>
      <c r="K18" s="271">
        <v>6</v>
      </c>
      <c r="L18" s="271">
        <v>6103856</v>
      </c>
      <c r="M18" s="271"/>
      <c r="N18" s="271"/>
      <c r="O18" s="271">
        <f t="shared" si="0"/>
        <v>7</v>
      </c>
      <c r="P18" s="271">
        <f t="shared" si="1"/>
        <v>6222115</v>
      </c>
      <c r="Q18" s="164"/>
      <c r="R18" s="25"/>
      <c r="S18" s="25"/>
      <c r="T18" s="25"/>
      <c r="U18" s="25"/>
      <c r="V18" s="25"/>
      <c r="W18" s="25"/>
    </row>
    <row r="19" spans="1:23" s="113" customFormat="1" ht="16.5" customHeight="1">
      <c r="A19" s="28"/>
      <c r="B19" s="269" t="s">
        <v>158</v>
      </c>
      <c r="C19" s="270">
        <v>0</v>
      </c>
      <c r="D19" s="272">
        <v>0</v>
      </c>
      <c r="E19" s="272">
        <v>0</v>
      </c>
      <c r="F19" s="271">
        <v>0</v>
      </c>
      <c r="G19" s="271">
        <v>0</v>
      </c>
      <c r="H19" s="271">
        <v>0</v>
      </c>
      <c r="I19" s="271">
        <v>0</v>
      </c>
      <c r="J19" s="272">
        <v>0</v>
      </c>
      <c r="K19" s="271">
        <v>1</v>
      </c>
      <c r="L19" s="271">
        <v>4221577</v>
      </c>
      <c r="M19" s="271"/>
      <c r="N19" s="271"/>
      <c r="O19" s="271">
        <v>1</v>
      </c>
      <c r="P19" s="271">
        <v>4221577</v>
      </c>
      <c r="Q19" s="164"/>
      <c r="R19" s="25"/>
      <c r="S19" s="25"/>
      <c r="T19" s="25"/>
      <c r="U19" s="25"/>
      <c r="V19" s="25"/>
      <c r="W19" s="25"/>
    </row>
    <row r="20" spans="1:23" s="113" customFormat="1" ht="16.5" customHeight="1">
      <c r="A20" s="28"/>
      <c r="B20" s="269" t="s">
        <v>155</v>
      </c>
      <c r="C20" s="270">
        <v>0</v>
      </c>
      <c r="D20" s="272">
        <v>0</v>
      </c>
      <c r="E20" s="272">
        <v>0</v>
      </c>
      <c r="F20" s="271">
        <v>0</v>
      </c>
      <c r="G20" s="271">
        <v>0</v>
      </c>
      <c r="H20" s="271">
        <v>0</v>
      </c>
      <c r="I20" s="271">
        <v>0</v>
      </c>
      <c r="J20" s="272">
        <v>0</v>
      </c>
      <c r="K20" s="271">
        <v>0</v>
      </c>
      <c r="L20" s="271">
        <v>0</v>
      </c>
      <c r="M20" s="271"/>
      <c r="N20" s="271"/>
      <c r="O20" s="271">
        <v>0</v>
      </c>
      <c r="P20" s="271">
        <v>0</v>
      </c>
      <c r="Q20" s="164"/>
      <c r="R20" s="25"/>
      <c r="S20" s="25"/>
      <c r="T20" s="25"/>
      <c r="U20" s="25"/>
      <c r="V20" s="25"/>
      <c r="W20" s="25"/>
    </row>
    <row r="21" spans="1:23" s="114" customFormat="1" ht="17.25" customHeight="1">
      <c r="A21" s="28"/>
      <c r="B21" s="269" t="s">
        <v>23</v>
      </c>
      <c r="C21" s="270">
        <v>1</v>
      </c>
      <c r="D21" s="271">
        <v>4863550</v>
      </c>
      <c r="E21" s="271">
        <v>1</v>
      </c>
      <c r="F21" s="271">
        <v>268575</v>
      </c>
      <c r="G21" s="271">
        <v>0</v>
      </c>
      <c r="H21" s="271">
        <v>0</v>
      </c>
      <c r="I21" s="272">
        <v>0</v>
      </c>
      <c r="J21" s="271">
        <v>0</v>
      </c>
      <c r="K21" s="271">
        <v>10</v>
      </c>
      <c r="L21" s="271">
        <v>7549512</v>
      </c>
      <c r="M21" s="271"/>
      <c r="N21" s="271"/>
      <c r="O21" s="271">
        <f t="shared" si="0"/>
        <v>12</v>
      </c>
      <c r="P21" s="271">
        <f t="shared" si="1"/>
        <v>12681637</v>
      </c>
      <c r="Q21" s="165">
        <v>44000159</v>
      </c>
      <c r="R21" s="25"/>
      <c r="S21" s="25"/>
      <c r="T21" s="25"/>
      <c r="U21" s="25"/>
      <c r="V21" s="25"/>
      <c r="W21" s="25"/>
    </row>
    <row r="22" spans="1:23" s="113" customFormat="1" ht="18.75" customHeight="1">
      <c r="A22" s="28"/>
      <c r="B22" s="269" t="s">
        <v>163</v>
      </c>
      <c r="C22" s="270">
        <v>0</v>
      </c>
      <c r="D22" s="272">
        <v>0</v>
      </c>
      <c r="E22" s="272">
        <v>0</v>
      </c>
      <c r="F22" s="271">
        <v>0</v>
      </c>
      <c r="G22" s="271">
        <v>0</v>
      </c>
      <c r="H22" s="271">
        <v>0</v>
      </c>
      <c r="I22" s="271">
        <v>0</v>
      </c>
      <c r="J22" s="272">
        <v>0</v>
      </c>
      <c r="K22" s="271">
        <v>1</v>
      </c>
      <c r="L22" s="271">
        <v>2807901</v>
      </c>
      <c r="M22" s="271"/>
      <c r="N22" s="271"/>
      <c r="O22" s="271">
        <f t="shared" si="0"/>
        <v>1</v>
      </c>
      <c r="P22" s="271">
        <f t="shared" si="1"/>
        <v>2807901</v>
      </c>
      <c r="Q22" s="163">
        <v>720750</v>
      </c>
      <c r="R22" s="25"/>
      <c r="S22" s="25"/>
      <c r="T22" s="29"/>
      <c r="U22" s="25"/>
      <c r="V22" s="25"/>
      <c r="W22" s="25"/>
    </row>
    <row r="23" spans="1:23" s="114" customFormat="1" ht="21.75" customHeight="1" thickBot="1">
      <c r="A23" s="28"/>
      <c r="B23" s="341" t="s">
        <v>0</v>
      </c>
      <c r="C23" s="342">
        <f t="shared" ref="C23:L23" si="2">SUM(C5:C22)</f>
        <v>12</v>
      </c>
      <c r="D23" s="342">
        <f t="shared" si="2"/>
        <v>20255998</v>
      </c>
      <c r="E23" s="342">
        <f t="shared" si="2"/>
        <v>8</v>
      </c>
      <c r="F23" s="342">
        <f t="shared" si="2"/>
        <v>12696285</v>
      </c>
      <c r="G23" s="342">
        <f t="shared" si="2"/>
        <v>80</v>
      </c>
      <c r="H23" s="342">
        <f t="shared" si="2"/>
        <v>360112010</v>
      </c>
      <c r="I23" s="342">
        <f t="shared" si="2"/>
        <v>275</v>
      </c>
      <c r="J23" s="342">
        <f t="shared" si="2"/>
        <v>457835211</v>
      </c>
      <c r="K23" s="342">
        <f t="shared" si="2"/>
        <v>229</v>
      </c>
      <c r="L23" s="342">
        <f t="shared" si="2"/>
        <v>469878015</v>
      </c>
      <c r="M23" s="342"/>
      <c r="N23" s="342"/>
      <c r="O23" s="342">
        <f>SUM(O5:O22)</f>
        <v>604</v>
      </c>
      <c r="P23" s="342">
        <f>SUM(P5:P22)</f>
        <v>1320777519</v>
      </c>
      <c r="Q23" s="161">
        <v>243747</v>
      </c>
      <c r="R23" s="25"/>
      <c r="S23" s="25"/>
      <c r="T23" s="25"/>
      <c r="U23" s="25"/>
      <c r="V23" s="25"/>
      <c r="W23" s="25"/>
    </row>
    <row r="24" spans="1:23" s="113" customFormat="1" ht="16.5" customHeight="1" thickTop="1">
      <c r="A24" s="28"/>
      <c r="B24" s="512"/>
      <c r="C24" s="512"/>
      <c r="D24" s="512"/>
      <c r="E24" s="512"/>
      <c r="F24" s="512"/>
      <c r="G24" s="512"/>
      <c r="H24" s="26"/>
      <c r="I24" s="159"/>
      <c r="J24" s="26"/>
      <c r="K24" s="167"/>
      <c r="L24" s="168"/>
      <c r="M24" s="168"/>
      <c r="N24" s="168"/>
      <c r="O24" s="168"/>
      <c r="P24" s="168"/>
      <c r="Q24" s="164">
        <v>1382347</v>
      </c>
      <c r="R24" s="25"/>
      <c r="S24" s="25"/>
      <c r="T24" s="25"/>
      <c r="U24" s="25"/>
      <c r="V24" s="25"/>
      <c r="W24" s="25"/>
    </row>
    <row r="25" spans="1:23" s="114" customFormat="1" ht="16.5" customHeight="1" thickBot="1">
      <c r="A25" s="28"/>
      <c r="B25" s="68"/>
      <c r="C25" s="68"/>
      <c r="D25" s="68"/>
      <c r="E25" s="25"/>
      <c r="F25" s="25"/>
      <c r="G25" s="25"/>
      <c r="H25" s="151"/>
      <c r="I25" s="38"/>
      <c r="J25" s="25"/>
      <c r="K25"/>
      <c r="L25"/>
      <c r="M25"/>
      <c r="N25"/>
      <c r="O25"/>
      <c r="P25"/>
      <c r="Q25" s="163">
        <v>789248</v>
      </c>
      <c r="R25" s="25"/>
      <c r="S25" s="25"/>
      <c r="T25" s="25"/>
      <c r="U25" s="25"/>
      <c r="V25" s="25"/>
      <c r="W25" s="25"/>
    </row>
    <row r="26" spans="1:23" s="36" customFormat="1" ht="16.5" customHeight="1" thickBot="1">
      <c r="A26" s="25"/>
      <c r="B26" s="68"/>
      <c r="C26" s="68"/>
      <c r="D26" s="68"/>
      <c r="E26" s="25"/>
      <c r="F26" s="25"/>
      <c r="G26" s="39"/>
      <c r="H26" s="39"/>
      <c r="I26" s="38"/>
      <c r="J26" s="25"/>
      <c r="K26"/>
      <c r="L26"/>
      <c r="M26"/>
      <c r="N26"/>
      <c r="O26"/>
      <c r="P26" s="8"/>
      <c r="Q26" s="166">
        <f>F23+H23+J23+L23</f>
        <v>1300521521</v>
      </c>
      <c r="R26" s="25"/>
      <c r="S26" s="25"/>
      <c r="T26" s="25"/>
      <c r="U26" s="25"/>
      <c r="V26" s="25"/>
      <c r="W26" s="25"/>
    </row>
    <row r="27" spans="1:23" ht="16.5" customHeight="1" thickTop="1">
      <c r="Q27" s="168"/>
    </row>
    <row r="28" spans="1:23" ht="27.75" customHeight="1"/>
    <row r="29" spans="1:23" ht="25.5" customHeight="1">
      <c r="I29" s="40"/>
      <c r="Q29" s="8"/>
    </row>
    <row r="30" spans="1:23" ht="21.9" customHeight="1">
      <c r="I30" s="41"/>
      <c r="J30" s="37"/>
    </row>
    <row r="31" spans="1:23" ht="21.9" customHeight="1">
      <c r="F31" s="42"/>
    </row>
  </sheetData>
  <mergeCells count="10">
    <mergeCell ref="B1:P1"/>
    <mergeCell ref="O3:Q3"/>
    <mergeCell ref="B24:G24"/>
    <mergeCell ref="I3:J3"/>
    <mergeCell ref="K3:L3"/>
    <mergeCell ref="B3:B4"/>
    <mergeCell ref="E3:F3"/>
    <mergeCell ref="G3:H3"/>
    <mergeCell ref="C3:D3"/>
    <mergeCell ref="M3:N3"/>
  </mergeCells>
  <printOptions horizontalCentered="1"/>
  <pageMargins left="0.25" right="0.25" top="1.2" bottom="0.75" header="0.3" footer="0.3"/>
  <pageSetup paperSize="9" scale="72" orientation="landscape" r:id="rId1"/>
  <headerFooter>
    <oddFooter>&amp;C9</oddFooter>
  </headerFooter>
  <colBreaks count="1" manualBreakCount="1">
    <brk id="16" max="30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5"/>
  <sheetViews>
    <sheetView rightToLeft="1" view="pageBreakPreview" topLeftCell="B3" zoomScale="89" zoomScaleSheetLayoutView="89" workbookViewId="0">
      <selection activeCell="B4" sqref="B4"/>
    </sheetView>
  </sheetViews>
  <sheetFormatPr defaultColWidth="9.109375" defaultRowHeight="21.9" customHeight="1"/>
  <cols>
    <col min="1" max="1" width="6.33203125" style="43" customWidth="1"/>
    <col min="2" max="2" width="14.5546875" style="70" customWidth="1"/>
    <col min="3" max="3" width="6" style="43" customWidth="1"/>
    <col min="4" max="4" width="15.5546875" style="43" bestFit="1" customWidth="1"/>
    <col min="5" max="5" width="7.6640625" style="43" customWidth="1"/>
    <col min="6" max="6" width="16" style="43" bestFit="1" customWidth="1"/>
    <col min="7" max="7" width="5.33203125" style="43" customWidth="1"/>
    <col min="8" max="8" width="16" style="43" bestFit="1" customWidth="1"/>
    <col min="9" max="9" width="8.109375" style="43" customWidth="1"/>
    <col min="10" max="10" width="15.6640625" style="43" customWidth="1"/>
    <col min="11" max="11" width="12.6640625" style="43" customWidth="1"/>
    <col min="12" max="12" width="18.5546875" style="43" customWidth="1"/>
    <col min="13" max="13" width="0.33203125" style="43" customWidth="1"/>
    <col min="14" max="16384" width="9.109375" style="43"/>
  </cols>
  <sheetData>
    <row r="2" spans="1:13" ht="45.75" customHeight="1">
      <c r="B2" s="516"/>
      <c r="C2" s="516"/>
      <c r="D2" s="516"/>
      <c r="E2" s="516"/>
      <c r="F2" s="516"/>
      <c r="G2" s="516"/>
      <c r="H2" s="516"/>
      <c r="I2" s="516"/>
      <c r="J2" s="516"/>
      <c r="K2" s="516"/>
      <c r="L2" s="516"/>
    </row>
    <row r="3" spans="1:13" ht="21.9" customHeight="1">
      <c r="B3" s="502" t="s">
        <v>187</v>
      </c>
      <c r="C3" s="502"/>
      <c r="D3" s="502"/>
      <c r="E3" s="502"/>
      <c r="F3" s="502"/>
      <c r="G3" s="502"/>
      <c r="H3" s="502"/>
      <c r="I3" s="502"/>
      <c r="J3" s="502"/>
      <c r="K3" s="502"/>
      <c r="L3" s="502"/>
    </row>
    <row r="4" spans="1:13" ht="21.9" customHeight="1" thickBot="1">
      <c r="B4" s="69" t="s">
        <v>214</v>
      </c>
      <c r="C4" s="63"/>
      <c r="D4" s="63"/>
      <c r="E4" s="63"/>
      <c r="F4" s="63"/>
      <c r="G4" s="63"/>
      <c r="H4" s="63"/>
      <c r="I4" s="63"/>
      <c r="J4" s="63"/>
      <c r="K4" s="63"/>
      <c r="L4" s="135" t="s">
        <v>40</v>
      </c>
    </row>
    <row r="5" spans="1:13" ht="21.9" customHeight="1" thickTop="1">
      <c r="B5" s="517" t="s">
        <v>49</v>
      </c>
      <c r="C5" s="519" t="s">
        <v>50</v>
      </c>
      <c r="D5" s="519"/>
      <c r="E5" s="519" t="s">
        <v>115</v>
      </c>
      <c r="F5" s="519"/>
      <c r="G5" s="519" t="s">
        <v>116</v>
      </c>
      <c r="H5" s="519"/>
      <c r="I5" s="519" t="s">
        <v>117</v>
      </c>
      <c r="J5" s="519"/>
      <c r="K5" s="519" t="s">
        <v>67</v>
      </c>
      <c r="L5" s="519"/>
    </row>
    <row r="6" spans="1:13" ht="21.9" customHeight="1" thickBot="1">
      <c r="B6" s="518"/>
      <c r="C6" s="344" t="s">
        <v>8</v>
      </c>
      <c r="D6" s="345" t="s">
        <v>9</v>
      </c>
      <c r="E6" s="344" t="s">
        <v>8</v>
      </c>
      <c r="F6" s="345" t="s">
        <v>9</v>
      </c>
      <c r="G6" s="344" t="s">
        <v>8</v>
      </c>
      <c r="H6" s="345" t="s">
        <v>9</v>
      </c>
      <c r="I6" s="344" t="s">
        <v>8</v>
      </c>
      <c r="J6" s="345" t="s">
        <v>9</v>
      </c>
      <c r="K6" s="344" t="s">
        <v>8</v>
      </c>
      <c r="L6" s="345" t="s">
        <v>9</v>
      </c>
    </row>
    <row r="7" spans="1:13" ht="18.75" customHeight="1" thickTop="1">
      <c r="B7" s="250" t="s">
        <v>72</v>
      </c>
      <c r="C7" s="251">
        <v>1</v>
      </c>
      <c r="D7" s="252">
        <v>2269101</v>
      </c>
      <c r="E7" s="251">
        <v>136</v>
      </c>
      <c r="F7" s="252">
        <v>135014138</v>
      </c>
      <c r="G7" s="251">
        <v>7</v>
      </c>
      <c r="H7" s="252">
        <v>5381123</v>
      </c>
      <c r="I7" s="251">
        <v>0</v>
      </c>
      <c r="J7" s="252">
        <v>0</v>
      </c>
      <c r="K7" s="251">
        <f>SUM(C7,E7,G7,I7)</f>
        <v>144</v>
      </c>
      <c r="L7" s="252">
        <f>SUM(D7,F7,H7,J7)</f>
        <v>142664362</v>
      </c>
    </row>
    <row r="8" spans="1:13" ht="16.5" customHeight="1">
      <c r="B8" s="250" t="s">
        <v>12</v>
      </c>
      <c r="C8" s="252">
        <v>2</v>
      </c>
      <c r="D8" s="252">
        <v>2661581</v>
      </c>
      <c r="E8" s="252">
        <v>20</v>
      </c>
      <c r="F8" s="252">
        <v>37433981</v>
      </c>
      <c r="G8" s="252">
        <v>4</v>
      </c>
      <c r="H8" s="252">
        <v>12910664</v>
      </c>
      <c r="I8" s="252">
        <v>0</v>
      </c>
      <c r="J8" s="252">
        <v>0</v>
      </c>
      <c r="K8" s="252">
        <f t="shared" ref="K8:K21" si="0">C8+E8+G8+I8</f>
        <v>26</v>
      </c>
      <c r="L8" s="252">
        <f t="shared" ref="L8:L21" si="1">D8+F8+H8+J8</f>
        <v>53006226</v>
      </c>
    </row>
    <row r="9" spans="1:13" ht="16.5" customHeight="1">
      <c r="B9" s="250" t="s">
        <v>1</v>
      </c>
      <c r="C9" s="251">
        <v>0</v>
      </c>
      <c r="D9" s="252">
        <v>0</v>
      </c>
      <c r="E9" s="251">
        <v>101</v>
      </c>
      <c r="F9" s="252">
        <v>151614713</v>
      </c>
      <c r="G9" s="251">
        <v>34</v>
      </c>
      <c r="H9" s="252">
        <v>28581286</v>
      </c>
      <c r="I9" s="251">
        <v>29</v>
      </c>
      <c r="J9" s="252">
        <v>18766902</v>
      </c>
      <c r="K9" s="251">
        <f t="shared" si="0"/>
        <v>164</v>
      </c>
      <c r="L9" s="252">
        <f t="shared" si="1"/>
        <v>198962901</v>
      </c>
    </row>
    <row r="10" spans="1:13" s="116" customFormat="1" ht="16.5" customHeight="1">
      <c r="B10" s="250" t="s">
        <v>59</v>
      </c>
      <c r="C10" s="252">
        <v>1</v>
      </c>
      <c r="D10" s="252">
        <v>2201570</v>
      </c>
      <c r="E10" s="252">
        <v>118</v>
      </c>
      <c r="F10" s="252">
        <v>401905932</v>
      </c>
      <c r="G10" s="252">
        <v>24</v>
      </c>
      <c r="H10" s="252">
        <v>50705838</v>
      </c>
      <c r="I10" s="252">
        <v>12</v>
      </c>
      <c r="J10" s="252">
        <v>8890438</v>
      </c>
      <c r="K10" s="252">
        <f t="shared" si="0"/>
        <v>155</v>
      </c>
      <c r="L10" s="252">
        <f t="shared" si="1"/>
        <v>463703778</v>
      </c>
    </row>
    <row r="11" spans="1:13" s="117" customFormat="1" ht="16.5" customHeight="1">
      <c r="A11" s="116"/>
      <c r="B11" s="250" t="s">
        <v>2</v>
      </c>
      <c r="C11" s="251">
        <v>1</v>
      </c>
      <c r="D11" s="252">
        <v>1639075</v>
      </c>
      <c r="E11" s="251">
        <v>150</v>
      </c>
      <c r="F11" s="252">
        <v>2294169935</v>
      </c>
      <c r="G11" s="251">
        <v>80</v>
      </c>
      <c r="H11" s="252">
        <v>275045758</v>
      </c>
      <c r="I11" s="251">
        <v>6</v>
      </c>
      <c r="J11" s="252">
        <v>29843750</v>
      </c>
      <c r="K11" s="251">
        <f t="shared" si="0"/>
        <v>237</v>
      </c>
      <c r="L11" s="252">
        <f t="shared" si="1"/>
        <v>2600698518</v>
      </c>
      <c r="M11" s="116"/>
    </row>
    <row r="12" spans="1:13" s="116" customFormat="1" ht="16.5" customHeight="1">
      <c r="B12" s="250" t="s">
        <v>3</v>
      </c>
      <c r="C12" s="252">
        <v>0</v>
      </c>
      <c r="D12" s="252">
        <v>0</v>
      </c>
      <c r="E12" s="252">
        <v>67</v>
      </c>
      <c r="F12" s="252">
        <v>98033322</v>
      </c>
      <c r="G12" s="252">
        <v>7</v>
      </c>
      <c r="H12" s="252">
        <v>37290847</v>
      </c>
      <c r="I12" s="252">
        <v>2</v>
      </c>
      <c r="J12" s="252">
        <v>1060387</v>
      </c>
      <c r="K12" s="252">
        <f t="shared" si="0"/>
        <v>76</v>
      </c>
      <c r="L12" s="252">
        <f t="shared" si="1"/>
        <v>136384556</v>
      </c>
    </row>
    <row r="13" spans="1:13" s="116" customFormat="1" ht="16.5" customHeight="1">
      <c r="B13" s="250" t="s">
        <v>60</v>
      </c>
      <c r="C13" s="252">
        <v>5</v>
      </c>
      <c r="D13" s="252">
        <v>26226795</v>
      </c>
      <c r="E13" s="252">
        <v>44</v>
      </c>
      <c r="F13" s="252">
        <v>125812841</v>
      </c>
      <c r="G13" s="252">
        <v>8</v>
      </c>
      <c r="H13" s="252">
        <v>13725986</v>
      </c>
      <c r="I13" s="252">
        <v>0</v>
      </c>
      <c r="J13" s="252">
        <v>0</v>
      </c>
      <c r="K13" s="252">
        <f t="shared" si="0"/>
        <v>57</v>
      </c>
      <c r="L13" s="252">
        <f t="shared" si="1"/>
        <v>165765622</v>
      </c>
    </row>
    <row r="14" spans="1:13" ht="16.5" customHeight="1">
      <c r="A14" s="116"/>
      <c r="B14" s="250" t="s">
        <v>4</v>
      </c>
      <c r="C14" s="251">
        <v>2</v>
      </c>
      <c r="D14" s="252">
        <v>1564981</v>
      </c>
      <c r="E14" s="251">
        <v>106</v>
      </c>
      <c r="F14" s="252">
        <v>292721646</v>
      </c>
      <c r="G14" s="251">
        <v>51</v>
      </c>
      <c r="H14" s="252">
        <v>163306988</v>
      </c>
      <c r="I14" s="251">
        <v>8</v>
      </c>
      <c r="J14" s="252">
        <v>9807279</v>
      </c>
      <c r="K14" s="251">
        <f t="shared" si="0"/>
        <v>167</v>
      </c>
      <c r="L14" s="252">
        <f t="shared" si="1"/>
        <v>467400894</v>
      </c>
      <c r="M14" s="116"/>
    </row>
    <row r="15" spans="1:13" s="117" customFormat="1" ht="16.5" customHeight="1">
      <c r="A15" s="116"/>
      <c r="B15" s="250" t="s">
        <v>61</v>
      </c>
      <c r="C15" s="252">
        <v>2</v>
      </c>
      <c r="D15" s="252">
        <v>2497227</v>
      </c>
      <c r="E15" s="252">
        <v>23</v>
      </c>
      <c r="F15" s="252">
        <v>102277646</v>
      </c>
      <c r="G15" s="252">
        <v>9</v>
      </c>
      <c r="H15" s="252">
        <v>15042471</v>
      </c>
      <c r="I15" s="252">
        <v>1</v>
      </c>
      <c r="J15" s="252">
        <v>446544</v>
      </c>
      <c r="K15" s="252">
        <f t="shared" si="0"/>
        <v>35</v>
      </c>
      <c r="L15" s="252">
        <f t="shared" si="1"/>
        <v>120263888</v>
      </c>
      <c r="M15" s="116"/>
    </row>
    <row r="16" spans="1:13" s="117" customFormat="1" ht="16.5" customHeight="1">
      <c r="A16" s="116"/>
      <c r="B16" s="250" t="s">
        <v>105</v>
      </c>
      <c r="C16" s="252">
        <v>2</v>
      </c>
      <c r="D16" s="252">
        <v>5864691</v>
      </c>
      <c r="E16" s="252">
        <v>65</v>
      </c>
      <c r="F16" s="252">
        <v>337050204</v>
      </c>
      <c r="G16" s="252">
        <v>25</v>
      </c>
      <c r="H16" s="252">
        <v>47329693</v>
      </c>
      <c r="I16" s="252">
        <v>4</v>
      </c>
      <c r="J16" s="252">
        <v>6465518</v>
      </c>
      <c r="K16" s="252">
        <f t="shared" si="0"/>
        <v>96</v>
      </c>
      <c r="L16" s="252">
        <f t="shared" si="1"/>
        <v>396710106</v>
      </c>
      <c r="M16" s="116"/>
    </row>
    <row r="17" spans="1:13" s="117" customFormat="1" ht="16.5" customHeight="1">
      <c r="A17" s="116"/>
      <c r="B17" s="250" t="s">
        <v>54</v>
      </c>
      <c r="C17" s="251">
        <v>0</v>
      </c>
      <c r="D17" s="252">
        <v>0</v>
      </c>
      <c r="E17" s="251">
        <v>41</v>
      </c>
      <c r="F17" s="252">
        <v>53465568</v>
      </c>
      <c r="G17" s="251">
        <v>20</v>
      </c>
      <c r="H17" s="252">
        <v>14952559</v>
      </c>
      <c r="I17" s="251">
        <v>4</v>
      </c>
      <c r="J17" s="252">
        <v>4493812</v>
      </c>
      <c r="K17" s="251">
        <f t="shared" si="0"/>
        <v>65</v>
      </c>
      <c r="L17" s="252">
        <f t="shared" si="1"/>
        <v>72911939</v>
      </c>
      <c r="M17" s="116"/>
    </row>
    <row r="18" spans="1:13" s="117" customFormat="1" ht="16.5" customHeight="1">
      <c r="A18" s="116"/>
      <c r="B18" s="250" t="s">
        <v>111</v>
      </c>
      <c r="C18" s="251">
        <v>2</v>
      </c>
      <c r="D18" s="252">
        <v>519120</v>
      </c>
      <c r="E18" s="251">
        <v>37</v>
      </c>
      <c r="F18" s="252">
        <v>64981702</v>
      </c>
      <c r="G18" s="251">
        <v>15</v>
      </c>
      <c r="H18" s="252">
        <v>19714957</v>
      </c>
      <c r="I18" s="251">
        <v>12</v>
      </c>
      <c r="J18" s="252">
        <v>5148584</v>
      </c>
      <c r="K18" s="251">
        <f t="shared" si="0"/>
        <v>66</v>
      </c>
      <c r="L18" s="252">
        <f t="shared" si="1"/>
        <v>90364363</v>
      </c>
      <c r="M18" s="116"/>
    </row>
    <row r="19" spans="1:13" s="117" customFormat="1" ht="16.5" customHeight="1">
      <c r="A19" s="116"/>
      <c r="B19" s="250" t="s">
        <v>130</v>
      </c>
      <c r="C19" s="251">
        <v>2</v>
      </c>
      <c r="D19" s="252">
        <v>13364096</v>
      </c>
      <c r="E19" s="251">
        <v>5</v>
      </c>
      <c r="F19" s="252">
        <v>17441042</v>
      </c>
      <c r="G19" s="251">
        <v>2</v>
      </c>
      <c r="H19" s="252">
        <v>1718105</v>
      </c>
      <c r="I19" s="251">
        <v>0</v>
      </c>
      <c r="J19" s="252">
        <v>0</v>
      </c>
      <c r="K19" s="251">
        <f t="shared" si="0"/>
        <v>9</v>
      </c>
      <c r="L19" s="252">
        <f t="shared" si="1"/>
        <v>32523243</v>
      </c>
      <c r="M19" s="116"/>
    </row>
    <row r="20" spans="1:13" s="116" customFormat="1" ht="16.5" customHeight="1">
      <c r="B20" s="250" t="s">
        <v>5</v>
      </c>
      <c r="C20" s="251">
        <v>0</v>
      </c>
      <c r="D20" s="252">
        <v>0</v>
      </c>
      <c r="E20" s="251">
        <v>40</v>
      </c>
      <c r="F20" s="252">
        <v>63164602</v>
      </c>
      <c r="G20" s="251">
        <v>2</v>
      </c>
      <c r="H20" s="252">
        <v>1637860</v>
      </c>
      <c r="I20" s="251">
        <v>7</v>
      </c>
      <c r="J20" s="252">
        <v>8825423</v>
      </c>
      <c r="K20" s="251">
        <f t="shared" si="0"/>
        <v>49</v>
      </c>
      <c r="L20" s="252">
        <f t="shared" si="1"/>
        <v>73627885</v>
      </c>
    </row>
    <row r="21" spans="1:13" s="117" customFormat="1" ht="16.5" customHeight="1" thickBot="1">
      <c r="A21" s="116"/>
      <c r="B21" s="346" t="s">
        <v>6</v>
      </c>
      <c r="C21" s="347">
        <v>1</v>
      </c>
      <c r="D21" s="347">
        <v>1548056</v>
      </c>
      <c r="E21" s="347">
        <v>34</v>
      </c>
      <c r="F21" s="347">
        <v>747587355</v>
      </c>
      <c r="G21" s="347">
        <v>10</v>
      </c>
      <c r="H21" s="347">
        <v>116258813</v>
      </c>
      <c r="I21" s="347">
        <v>9</v>
      </c>
      <c r="J21" s="347">
        <v>16224014</v>
      </c>
      <c r="K21" s="347">
        <f t="shared" si="0"/>
        <v>54</v>
      </c>
      <c r="L21" s="347">
        <f t="shared" si="1"/>
        <v>881618238</v>
      </c>
      <c r="M21" s="116"/>
    </row>
    <row r="22" spans="1:13" s="116" customFormat="1" ht="16.5" customHeight="1" thickBot="1">
      <c r="B22" s="348" t="s">
        <v>0</v>
      </c>
      <c r="C22" s="349">
        <f t="shared" ref="C22:I22" si="2">SUM(C7:C21)</f>
        <v>21</v>
      </c>
      <c r="D22" s="350">
        <f>SUM(D7:D21)</f>
        <v>60356293</v>
      </c>
      <c r="E22" s="349">
        <f>SUM(E7:E21)</f>
        <v>987</v>
      </c>
      <c r="F22" s="350">
        <f>SUM(F7:F21)</f>
        <v>4922674627</v>
      </c>
      <c r="G22" s="349">
        <f t="shared" si="2"/>
        <v>298</v>
      </c>
      <c r="H22" s="350">
        <f>SUM(H7:H21)</f>
        <v>803602948</v>
      </c>
      <c r="I22" s="349">
        <f t="shared" si="2"/>
        <v>94</v>
      </c>
      <c r="J22" s="350">
        <f>SUM(J7:J21)</f>
        <v>109972651</v>
      </c>
      <c r="K22" s="350">
        <f>K7+K8+K9+K10+K11+K12+K13+K14+K15+K16+K17+K18+K19+K20+K21</f>
        <v>1400</v>
      </c>
      <c r="L22" s="350">
        <f>L7+L8+L9+L10+L11+L12+L13+L14+L15+L16+L17+L18+L19+L20+L21</f>
        <v>5896606519</v>
      </c>
    </row>
    <row r="23" spans="1:13" ht="21.9" customHeight="1" thickTop="1"/>
    <row r="24" spans="1:13" ht="21.9" customHeight="1">
      <c r="G24" s="153"/>
    </row>
    <row r="25" spans="1:13" ht="21.9" customHeight="1">
      <c r="L25" s="169"/>
    </row>
    <row r="26" spans="1:13" ht="21.9" customHeight="1">
      <c r="L26" s="171"/>
    </row>
    <row r="35" spans="9:9" ht="21.9" customHeight="1">
      <c r="I35" s="44"/>
    </row>
  </sheetData>
  <mergeCells count="8">
    <mergeCell ref="B2:L2"/>
    <mergeCell ref="B5:B6"/>
    <mergeCell ref="C5:D5"/>
    <mergeCell ref="I5:J5"/>
    <mergeCell ref="B3:L3"/>
    <mergeCell ref="E5:F5"/>
    <mergeCell ref="G5:H5"/>
    <mergeCell ref="K5:L5"/>
  </mergeCells>
  <printOptions horizontalCentered="1" verticalCentered="1"/>
  <pageMargins left="0.31496062992125984" right="0.15748031496062992" top="0.74803149606299213" bottom="0.74803149606299213" header="0.31496062992125984" footer="0.31496062992125984"/>
  <pageSetup paperSize="9" scale="90" orientation="landscape" r:id="rId1"/>
  <headerFooter>
    <oddFooter>&amp;C&amp;14 10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34"/>
  <sheetViews>
    <sheetView rightToLeft="1" view="pageBreakPreview" topLeftCell="A3" zoomScale="89" zoomScaleSheetLayoutView="89" workbookViewId="0">
      <selection activeCell="B4" sqref="B4"/>
    </sheetView>
  </sheetViews>
  <sheetFormatPr defaultRowHeight="21.9" customHeight="1"/>
  <cols>
    <col min="1" max="1" width="5" customWidth="1"/>
    <col min="2" max="2" width="26.33203125" style="66" customWidth="1"/>
    <col min="3" max="3" width="6.6640625" customWidth="1"/>
    <col min="4" max="4" width="15.88671875" customWidth="1"/>
    <col min="5" max="5" width="11.6640625" customWidth="1"/>
    <col min="6" max="6" width="17.109375" customWidth="1"/>
    <col min="7" max="7" width="5.5546875" customWidth="1"/>
    <col min="8" max="8" width="15.88671875" customWidth="1"/>
    <col min="9" max="9" width="6.44140625" customWidth="1"/>
    <col min="10" max="10" width="18.5546875" customWidth="1"/>
    <col min="11" max="11" width="6.88671875" customWidth="1"/>
    <col min="12" max="12" width="16.88671875" customWidth="1"/>
  </cols>
  <sheetData>
    <row r="3" spans="1:15" ht="21.9" customHeight="1">
      <c r="B3" s="502" t="s">
        <v>188</v>
      </c>
      <c r="C3" s="502"/>
      <c r="D3" s="502"/>
      <c r="E3" s="502"/>
      <c r="F3" s="502"/>
      <c r="G3" s="502"/>
      <c r="H3" s="502"/>
      <c r="I3" s="502"/>
      <c r="J3" s="502"/>
      <c r="K3" s="502"/>
      <c r="L3" s="502"/>
      <c r="O3" s="83"/>
    </row>
    <row r="4" spans="1:15" ht="21.9" customHeight="1" thickBot="1">
      <c r="B4" s="71" t="s">
        <v>215</v>
      </c>
      <c r="C4" s="54"/>
      <c r="D4" s="81"/>
      <c r="E4" s="49"/>
      <c r="F4" s="19"/>
      <c r="G4" s="49"/>
      <c r="H4" s="19"/>
      <c r="I4" s="49"/>
      <c r="J4" s="49"/>
      <c r="K4" s="520" t="s">
        <v>38</v>
      </c>
      <c r="L4" s="520"/>
    </row>
    <row r="5" spans="1:15" ht="21.9" customHeight="1" thickTop="1">
      <c r="B5" s="351" t="s">
        <v>13</v>
      </c>
      <c r="C5" s="510" t="s">
        <v>31</v>
      </c>
      <c r="D5" s="510"/>
      <c r="E5" s="510" t="s">
        <v>32</v>
      </c>
      <c r="F5" s="510"/>
      <c r="G5" s="510" t="s">
        <v>143</v>
      </c>
      <c r="H5" s="510"/>
      <c r="I5" s="510" t="s">
        <v>33</v>
      </c>
      <c r="J5" s="510"/>
      <c r="K5" s="510" t="s">
        <v>0</v>
      </c>
      <c r="L5" s="510"/>
    </row>
    <row r="6" spans="1:15" ht="21.9" customHeight="1" thickBot="1">
      <c r="B6" s="338"/>
      <c r="C6" s="352" t="s">
        <v>8</v>
      </c>
      <c r="D6" s="353" t="s">
        <v>9</v>
      </c>
      <c r="E6" s="352" t="s">
        <v>8</v>
      </c>
      <c r="F6" s="353" t="s">
        <v>9</v>
      </c>
      <c r="G6" s="352" t="s">
        <v>8</v>
      </c>
      <c r="H6" s="353" t="s">
        <v>9</v>
      </c>
      <c r="I6" s="352" t="s">
        <v>8</v>
      </c>
      <c r="J6" s="353" t="s">
        <v>9</v>
      </c>
      <c r="K6" s="352" t="s">
        <v>8</v>
      </c>
      <c r="L6" s="353" t="s">
        <v>9</v>
      </c>
    </row>
    <row r="7" spans="1:15" ht="16.5" customHeight="1" thickTop="1">
      <c r="A7" s="15"/>
      <c r="B7" s="246" t="s">
        <v>62</v>
      </c>
      <c r="C7" s="247">
        <v>0</v>
      </c>
      <c r="D7" s="209">
        <v>0</v>
      </c>
      <c r="E7" s="247">
        <v>2</v>
      </c>
      <c r="F7" s="209">
        <v>2225181</v>
      </c>
      <c r="G7" s="247">
        <v>3</v>
      </c>
      <c r="H7" s="209">
        <v>1789020</v>
      </c>
      <c r="I7" s="247">
        <v>5</v>
      </c>
      <c r="J7" s="209">
        <v>2869506</v>
      </c>
      <c r="K7" s="209">
        <f>SUM(C7,E7,G7,I7)</f>
        <v>10</v>
      </c>
      <c r="L7" s="209">
        <f>SUM(D7,F7,H7,J7)</f>
        <v>6883707</v>
      </c>
      <c r="M7" s="15"/>
    </row>
    <row r="8" spans="1:15" ht="16.5" customHeight="1">
      <c r="A8" s="15"/>
      <c r="B8" s="246" t="s">
        <v>16</v>
      </c>
      <c r="C8" s="209">
        <v>7</v>
      </c>
      <c r="D8" s="209">
        <v>32548712</v>
      </c>
      <c r="E8" s="209">
        <v>4</v>
      </c>
      <c r="F8" s="209">
        <v>6247771</v>
      </c>
      <c r="G8" s="209">
        <v>1</v>
      </c>
      <c r="H8" s="209">
        <v>119547</v>
      </c>
      <c r="I8" s="209">
        <v>0</v>
      </c>
      <c r="J8" s="209">
        <v>0</v>
      </c>
      <c r="K8" s="209">
        <v>12</v>
      </c>
      <c r="L8" s="209">
        <v>38916030</v>
      </c>
      <c r="M8" s="15"/>
    </row>
    <row r="9" spans="1:15" s="103" customFormat="1" ht="16.5" customHeight="1">
      <c r="A9" s="15"/>
      <c r="B9" s="246" t="s">
        <v>17</v>
      </c>
      <c r="C9" s="209">
        <v>0</v>
      </c>
      <c r="D9" s="209">
        <v>0</v>
      </c>
      <c r="E9" s="209">
        <v>0</v>
      </c>
      <c r="F9" s="209">
        <v>0</v>
      </c>
      <c r="G9" s="209">
        <v>1</v>
      </c>
      <c r="H9" s="209">
        <v>509285</v>
      </c>
      <c r="I9" s="209">
        <v>18</v>
      </c>
      <c r="J9" s="209">
        <v>8360844</v>
      </c>
      <c r="K9" s="209">
        <v>19</v>
      </c>
      <c r="L9" s="209">
        <v>8870129</v>
      </c>
      <c r="M9" s="15"/>
    </row>
    <row r="10" spans="1:15" ht="16.5" customHeight="1">
      <c r="A10" s="15"/>
      <c r="B10" s="246" t="s">
        <v>18</v>
      </c>
      <c r="C10" s="209">
        <v>0</v>
      </c>
      <c r="D10" s="209">
        <v>0</v>
      </c>
      <c r="E10" s="209">
        <v>0</v>
      </c>
      <c r="F10" s="209">
        <v>0</v>
      </c>
      <c r="G10" s="209">
        <v>0</v>
      </c>
      <c r="H10" s="209">
        <v>0</v>
      </c>
      <c r="I10" s="209">
        <v>0</v>
      </c>
      <c r="J10" s="209">
        <v>0</v>
      </c>
      <c r="K10" s="209">
        <v>0</v>
      </c>
      <c r="L10" s="209">
        <v>0</v>
      </c>
      <c r="M10" s="15"/>
    </row>
    <row r="11" spans="1:15" ht="16.5" customHeight="1">
      <c r="A11" s="15"/>
      <c r="B11" s="246" t="s">
        <v>156</v>
      </c>
      <c r="C11" s="209">
        <v>0</v>
      </c>
      <c r="D11" s="209">
        <v>0</v>
      </c>
      <c r="E11" s="209">
        <v>1</v>
      </c>
      <c r="F11" s="209">
        <v>2039000</v>
      </c>
      <c r="G11" s="209">
        <v>0</v>
      </c>
      <c r="H11" s="209">
        <v>0</v>
      </c>
      <c r="I11" s="209">
        <v>0</v>
      </c>
      <c r="J11" s="209">
        <v>0</v>
      </c>
      <c r="K11" s="209">
        <v>1</v>
      </c>
      <c r="L11" s="209">
        <v>2039000</v>
      </c>
      <c r="M11" s="15"/>
    </row>
    <row r="12" spans="1:15" ht="16.5" customHeight="1">
      <c r="A12" s="15"/>
      <c r="B12" s="246" t="s">
        <v>104</v>
      </c>
      <c r="C12" s="247">
        <v>0</v>
      </c>
      <c r="D12" s="209">
        <v>0</v>
      </c>
      <c r="E12" s="247">
        <v>102</v>
      </c>
      <c r="F12" s="209">
        <v>1487296281</v>
      </c>
      <c r="G12" s="247">
        <v>2</v>
      </c>
      <c r="H12" s="209">
        <v>6547200</v>
      </c>
      <c r="I12" s="247">
        <v>1</v>
      </c>
      <c r="J12" s="209">
        <v>3971820</v>
      </c>
      <c r="K12" s="209">
        <v>105</v>
      </c>
      <c r="L12" s="209">
        <v>1497815301</v>
      </c>
      <c r="M12" s="15"/>
    </row>
    <row r="13" spans="1:15" s="103" customFormat="1" ht="16.5" customHeight="1">
      <c r="A13" s="15"/>
      <c r="B13" s="246" t="s">
        <v>42</v>
      </c>
      <c r="C13" s="209">
        <v>0</v>
      </c>
      <c r="D13" s="209">
        <v>0</v>
      </c>
      <c r="E13" s="209">
        <v>0</v>
      </c>
      <c r="F13" s="209">
        <v>0</v>
      </c>
      <c r="G13" s="209">
        <v>1</v>
      </c>
      <c r="H13" s="209">
        <v>2403950</v>
      </c>
      <c r="I13" s="209">
        <v>0</v>
      </c>
      <c r="J13" s="209">
        <v>0</v>
      </c>
      <c r="K13" s="209">
        <v>1</v>
      </c>
      <c r="L13" s="209">
        <v>2403950</v>
      </c>
      <c r="M13" s="15"/>
    </row>
    <row r="14" spans="1:15" s="103" customFormat="1" ht="16.5" customHeight="1">
      <c r="A14" s="15"/>
      <c r="B14" s="246" t="s">
        <v>19</v>
      </c>
      <c r="C14" s="209">
        <v>0</v>
      </c>
      <c r="D14" s="209">
        <v>0</v>
      </c>
      <c r="E14" s="209">
        <v>0</v>
      </c>
      <c r="F14" s="209">
        <v>0</v>
      </c>
      <c r="G14" s="209">
        <v>0</v>
      </c>
      <c r="H14" s="209">
        <v>0</v>
      </c>
      <c r="I14" s="209">
        <v>0</v>
      </c>
      <c r="J14" s="209">
        <v>0</v>
      </c>
      <c r="K14" s="209">
        <v>0</v>
      </c>
      <c r="L14" s="209">
        <v>0</v>
      </c>
      <c r="M14" s="15"/>
    </row>
    <row r="15" spans="1:15" s="15" customFormat="1" ht="16.5" customHeight="1">
      <c r="B15" s="246" t="s">
        <v>131</v>
      </c>
      <c r="C15" s="209">
        <v>0</v>
      </c>
      <c r="D15" s="209">
        <v>0</v>
      </c>
      <c r="E15" s="209">
        <v>0</v>
      </c>
      <c r="F15" s="209">
        <v>0</v>
      </c>
      <c r="G15" s="209">
        <v>0</v>
      </c>
      <c r="H15" s="209">
        <v>0</v>
      </c>
      <c r="I15" s="209">
        <v>0</v>
      </c>
      <c r="J15" s="209">
        <v>0</v>
      </c>
      <c r="K15" s="209">
        <v>0</v>
      </c>
      <c r="L15" s="209">
        <v>0</v>
      </c>
    </row>
    <row r="16" spans="1:15" s="103" customFormat="1" ht="16.5" customHeight="1">
      <c r="A16" s="15"/>
      <c r="B16" s="246" t="s">
        <v>20</v>
      </c>
      <c r="C16" s="209">
        <v>0</v>
      </c>
      <c r="D16" s="209">
        <v>0</v>
      </c>
      <c r="E16" s="209">
        <v>0</v>
      </c>
      <c r="F16" s="209">
        <v>0</v>
      </c>
      <c r="G16" s="209">
        <v>0</v>
      </c>
      <c r="H16" s="209">
        <v>0</v>
      </c>
      <c r="I16" s="209">
        <v>0</v>
      </c>
      <c r="J16" s="209">
        <v>0</v>
      </c>
      <c r="K16" s="209">
        <v>0</v>
      </c>
      <c r="L16" s="209">
        <v>0</v>
      </c>
      <c r="M16" s="15"/>
    </row>
    <row r="17" spans="1:13" s="15" customFormat="1" ht="16.5" customHeight="1">
      <c r="B17" s="246" t="s">
        <v>112</v>
      </c>
      <c r="C17" s="209">
        <v>0</v>
      </c>
      <c r="D17" s="209">
        <v>0</v>
      </c>
      <c r="E17" s="209">
        <v>0</v>
      </c>
      <c r="F17" s="209">
        <v>0</v>
      </c>
      <c r="G17" s="209">
        <v>0</v>
      </c>
      <c r="H17" s="209">
        <v>0</v>
      </c>
      <c r="I17" s="209">
        <v>0</v>
      </c>
      <c r="J17" s="209">
        <v>0</v>
      </c>
      <c r="K17" s="209">
        <v>0</v>
      </c>
      <c r="L17" s="209">
        <v>0</v>
      </c>
    </row>
    <row r="18" spans="1:13" s="15" customFormat="1" ht="16.5" customHeight="1">
      <c r="B18" s="246" t="s">
        <v>22</v>
      </c>
      <c r="C18" s="247">
        <v>13</v>
      </c>
      <c r="D18" s="209">
        <v>27398381</v>
      </c>
      <c r="E18" s="247">
        <v>728</v>
      </c>
      <c r="F18" s="209">
        <v>3212610148</v>
      </c>
      <c r="G18" s="247">
        <v>227</v>
      </c>
      <c r="H18" s="209">
        <v>627772827</v>
      </c>
      <c r="I18" s="247">
        <v>68</v>
      </c>
      <c r="J18" s="209">
        <v>89968483</v>
      </c>
      <c r="K18" s="209">
        <v>1036</v>
      </c>
      <c r="L18" s="209">
        <v>3957749839</v>
      </c>
    </row>
    <row r="19" spans="1:13" s="103" customFormat="1" ht="16.5" customHeight="1">
      <c r="A19" s="15"/>
      <c r="B19" s="246" t="s">
        <v>21</v>
      </c>
      <c r="C19" s="247">
        <v>0</v>
      </c>
      <c r="D19" s="209">
        <v>0</v>
      </c>
      <c r="E19" s="247">
        <v>17</v>
      </c>
      <c r="F19" s="209">
        <v>55620503</v>
      </c>
      <c r="G19" s="247">
        <v>40</v>
      </c>
      <c r="H19" s="209">
        <v>140453523</v>
      </c>
      <c r="I19" s="247">
        <v>1</v>
      </c>
      <c r="J19" s="209">
        <v>2081150</v>
      </c>
      <c r="K19" s="209">
        <v>58</v>
      </c>
      <c r="L19" s="209">
        <v>198155176</v>
      </c>
      <c r="M19" s="15"/>
    </row>
    <row r="20" spans="1:13" s="15" customFormat="1" ht="16.5" customHeight="1">
      <c r="B20" s="246" t="s">
        <v>132</v>
      </c>
      <c r="C20" s="247">
        <v>0</v>
      </c>
      <c r="D20" s="209">
        <v>0</v>
      </c>
      <c r="E20" s="247">
        <v>0</v>
      </c>
      <c r="F20" s="209">
        <v>0</v>
      </c>
      <c r="G20" s="247">
        <v>0</v>
      </c>
      <c r="H20" s="209">
        <v>0</v>
      </c>
      <c r="I20" s="247">
        <v>0</v>
      </c>
      <c r="J20" s="209">
        <v>0</v>
      </c>
      <c r="K20" s="209">
        <v>0</v>
      </c>
      <c r="L20" s="209">
        <v>0</v>
      </c>
    </row>
    <row r="21" spans="1:13" s="15" customFormat="1" ht="16.5" customHeight="1">
      <c r="B21" s="246" t="s">
        <v>55</v>
      </c>
      <c r="C21" s="247">
        <v>0</v>
      </c>
      <c r="D21" s="209">
        <v>0</v>
      </c>
      <c r="E21" s="247">
        <v>1</v>
      </c>
      <c r="F21" s="209">
        <v>18509460</v>
      </c>
      <c r="G21" s="247">
        <v>0</v>
      </c>
      <c r="H21" s="209">
        <v>0</v>
      </c>
      <c r="I21" s="247">
        <v>0</v>
      </c>
      <c r="J21" s="209">
        <v>0</v>
      </c>
      <c r="K21" s="209">
        <v>1</v>
      </c>
      <c r="L21" s="209">
        <v>18509460</v>
      </c>
    </row>
    <row r="22" spans="1:13" s="15" customFormat="1" ht="16.5" customHeight="1">
      <c r="B22" s="246" t="s">
        <v>158</v>
      </c>
      <c r="C22" s="247">
        <v>0</v>
      </c>
      <c r="D22" s="209">
        <v>0</v>
      </c>
      <c r="E22" s="247">
        <v>0</v>
      </c>
      <c r="F22" s="209">
        <v>0</v>
      </c>
      <c r="G22" s="247">
        <v>0</v>
      </c>
      <c r="H22" s="209">
        <v>0</v>
      </c>
      <c r="I22" s="247">
        <v>0</v>
      </c>
      <c r="J22" s="209">
        <v>0</v>
      </c>
      <c r="K22" s="209">
        <v>0</v>
      </c>
      <c r="L22" s="209">
        <v>0</v>
      </c>
    </row>
    <row r="23" spans="1:13" s="15" customFormat="1" ht="16.5" customHeight="1">
      <c r="B23" s="246" t="s">
        <v>155</v>
      </c>
      <c r="C23" s="247">
        <v>0</v>
      </c>
      <c r="D23" s="209">
        <v>0</v>
      </c>
      <c r="E23" s="247">
        <v>1</v>
      </c>
      <c r="F23" s="209">
        <v>346560</v>
      </c>
      <c r="G23" s="247">
        <v>0</v>
      </c>
      <c r="H23" s="209">
        <v>0</v>
      </c>
      <c r="I23" s="247">
        <v>0</v>
      </c>
      <c r="J23" s="209">
        <v>0</v>
      </c>
      <c r="K23" s="209">
        <v>1</v>
      </c>
      <c r="L23" s="209">
        <v>346560</v>
      </c>
    </row>
    <row r="24" spans="1:13" s="103" customFormat="1" ht="16.5" customHeight="1">
      <c r="A24" s="15"/>
      <c r="B24" s="246" t="s">
        <v>23</v>
      </c>
      <c r="C24" s="247">
        <v>1</v>
      </c>
      <c r="D24" s="209">
        <v>409200</v>
      </c>
      <c r="E24" s="247">
        <v>131</v>
      </c>
      <c r="F24" s="209">
        <v>137779723</v>
      </c>
      <c r="G24" s="247">
        <v>23</v>
      </c>
      <c r="H24" s="209">
        <v>24007596</v>
      </c>
      <c r="I24" s="247">
        <v>1</v>
      </c>
      <c r="J24" s="209">
        <v>2720848</v>
      </c>
      <c r="K24" s="209">
        <v>156</v>
      </c>
      <c r="L24" s="209">
        <v>164917367</v>
      </c>
      <c r="M24" s="15"/>
    </row>
    <row r="25" spans="1:13" s="15" customFormat="1" ht="16.5" customHeight="1" thickBot="1">
      <c r="B25" s="226" t="s">
        <v>163</v>
      </c>
      <c r="C25" s="260">
        <v>0</v>
      </c>
      <c r="D25" s="260">
        <v>0</v>
      </c>
      <c r="E25" s="260">
        <v>0</v>
      </c>
      <c r="F25" s="260">
        <v>0</v>
      </c>
      <c r="G25" s="260">
        <v>0</v>
      </c>
      <c r="H25" s="260">
        <v>0</v>
      </c>
      <c r="I25" s="260">
        <v>0</v>
      </c>
      <c r="J25" s="260">
        <v>0</v>
      </c>
      <c r="K25" s="260">
        <v>0</v>
      </c>
      <c r="L25" s="260">
        <v>0</v>
      </c>
    </row>
    <row r="26" spans="1:13" s="15" customFormat="1" ht="16.5" customHeight="1" thickBot="1">
      <c r="B26" s="319" t="s">
        <v>0</v>
      </c>
      <c r="C26" s="322">
        <f t="shared" ref="C26:L26" si="0">SUM(C7:C25)</f>
        <v>21</v>
      </c>
      <c r="D26" s="322">
        <f t="shared" si="0"/>
        <v>60356293</v>
      </c>
      <c r="E26" s="322">
        <f t="shared" si="0"/>
        <v>987</v>
      </c>
      <c r="F26" s="322">
        <f t="shared" si="0"/>
        <v>4922674627</v>
      </c>
      <c r="G26" s="322">
        <f t="shared" si="0"/>
        <v>298</v>
      </c>
      <c r="H26" s="322">
        <f t="shared" si="0"/>
        <v>803602948</v>
      </c>
      <c r="I26" s="322">
        <f t="shared" si="0"/>
        <v>94</v>
      </c>
      <c r="J26" s="322">
        <f t="shared" si="0"/>
        <v>109972651</v>
      </c>
      <c r="K26" s="322">
        <f t="shared" si="0"/>
        <v>1400</v>
      </c>
      <c r="L26" s="322">
        <f t="shared" si="0"/>
        <v>5896606519</v>
      </c>
    </row>
    <row r="27" spans="1:13" s="15" customFormat="1" ht="16.5" customHeight="1" thickTop="1">
      <c r="B27" s="66"/>
      <c r="C27"/>
      <c r="D27"/>
      <c r="E27" s="8"/>
      <c r="F27"/>
      <c r="G27"/>
      <c r="H27"/>
      <c r="I27"/>
      <c r="J27"/>
      <c r="K27"/>
      <c r="L27"/>
    </row>
    <row r="28" spans="1:13" s="15" customFormat="1" ht="16.5" customHeight="1">
      <c r="B28" s="66"/>
      <c r="C28"/>
      <c r="D28"/>
      <c r="E28"/>
      <c r="F28" s="150"/>
      <c r="G28"/>
      <c r="H28"/>
      <c r="I28"/>
      <c r="J28"/>
      <c r="K28"/>
      <c r="L28" s="8"/>
    </row>
    <row r="29" spans="1:13" s="103" customFormat="1" ht="16.5" customHeight="1">
      <c r="A29" s="15"/>
      <c r="B29" s="66"/>
      <c r="C29"/>
      <c r="D29"/>
      <c r="E29"/>
      <c r="F29"/>
      <c r="G29"/>
      <c r="H29"/>
      <c r="I29"/>
      <c r="J29"/>
      <c r="K29"/>
      <c r="L29" s="8"/>
      <c r="M29" s="15"/>
    </row>
    <row r="30" spans="1:13" s="15" customFormat="1" ht="16.5" customHeight="1">
      <c r="B30" s="66"/>
      <c r="C30"/>
      <c r="D30"/>
      <c r="E30"/>
      <c r="F30"/>
      <c r="G30"/>
      <c r="H30"/>
      <c r="I30"/>
      <c r="J30"/>
      <c r="K30"/>
      <c r="L30"/>
    </row>
    <row r="31" spans="1:13" s="103" customFormat="1" ht="16.5" customHeight="1">
      <c r="A31" s="15"/>
      <c r="B31" s="66"/>
      <c r="C31"/>
      <c r="D31"/>
      <c r="E31"/>
      <c r="F31"/>
      <c r="G31"/>
      <c r="H31"/>
      <c r="I31"/>
      <c r="J31"/>
      <c r="K31"/>
      <c r="L31"/>
      <c r="M31" s="15"/>
    </row>
    <row r="32" spans="1:13" s="15" customFormat="1" ht="16.5" customHeight="1">
      <c r="B32" s="66"/>
      <c r="C32"/>
      <c r="D32"/>
      <c r="E32"/>
      <c r="F32"/>
      <c r="G32"/>
      <c r="H32"/>
      <c r="I32"/>
      <c r="J32"/>
      <c r="K32"/>
      <c r="L32"/>
    </row>
    <row r="33" spans="1:13" s="248" customFormat="1" ht="16.5" customHeight="1">
      <c r="A33" s="249"/>
      <c r="B33" s="66"/>
      <c r="C33"/>
      <c r="D33"/>
      <c r="E33"/>
      <c r="F33"/>
      <c r="G33"/>
      <c r="H33"/>
      <c r="I33"/>
      <c r="J33"/>
      <c r="K33"/>
      <c r="L33"/>
      <c r="M33" s="249"/>
    </row>
    <row r="34" spans="1:13" s="15" customFormat="1" ht="21.9" customHeight="1">
      <c r="A34" s="107"/>
      <c r="B34" s="66"/>
      <c r="C34"/>
      <c r="D34"/>
      <c r="E34"/>
      <c r="F34"/>
      <c r="G34"/>
      <c r="H34"/>
      <c r="I34"/>
      <c r="J34"/>
      <c r="K34"/>
      <c r="L34"/>
    </row>
  </sheetData>
  <mergeCells count="7">
    <mergeCell ref="B3:L3"/>
    <mergeCell ref="C5:D5"/>
    <mergeCell ref="E5:F5"/>
    <mergeCell ref="G5:H5"/>
    <mergeCell ref="I5:J5"/>
    <mergeCell ref="K4:L4"/>
    <mergeCell ref="K5:L5"/>
  </mergeCells>
  <printOptions horizontalCentered="1" verticalCentered="1"/>
  <pageMargins left="0.31496062992125984" right="0.15748031496062992" top="0.74803149606299213" bottom="0.74803149606299213" header="0.31496062992125984" footer="0.31496062992125984"/>
  <pageSetup paperSize="9" scale="86" orientation="landscape" r:id="rId1"/>
  <headerFooter>
    <oddFooter>&amp;C&amp;14 11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5"/>
  <sheetViews>
    <sheetView rightToLeft="1" view="pageBreakPreview" zoomScale="86" zoomScaleSheetLayoutView="86" workbookViewId="0">
      <selection activeCell="C2" sqref="C2:D2"/>
    </sheetView>
  </sheetViews>
  <sheetFormatPr defaultColWidth="9.109375" defaultRowHeight="21.9" customHeight="1"/>
  <cols>
    <col min="1" max="1" width="4.33203125" style="25" customWidth="1"/>
    <col min="2" max="2" width="3.109375" style="25" customWidth="1"/>
    <col min="3" max="3" width="16.109375" style="72" customWidth="1"/>
    <col min="4" max="4" width="6.33203125" style="24" customWidth="1"/>
    <col min="5" max="5" width="13.33203125" style="24" customWidth="1"/>
    <col min="6" max="6" width="0.109375" style="24" hidden="1" customWidth="1"/>
    <col min="7" max="7" width="8.5546875" style="24" customWidth="1"/>
    <col min="8" max="8" width="14.33203125" style="24" customWidth="1"/>
    <col min="9" max="9" width="0.33203125" style="24" hidden="1" customWidth="1"/>
    <col min="10" max="10" width="7.6640625" style="24" customWidth="1"/>
    <col min="11" max="11" width="17.109375" style="24" customWidth="1"/>
    <col min="12" max="12" width="11.44140625" style="24" customWidth="1"/>
    <col min="13" max="13" width="23.44140625" style="24" customWidth="1"/>
    <col min="14" max="14" width="1.109375" style="24" hidden="1" customWidth="1"/>
    <col min="15" max="15" width="0.21875" style="25" customWidth="1"/>
    <col min="16" max="16384" width="9.109375" style="25"/>
  </cols>
  <sheetData>
    <row r="1" spans="1:23" ht="21.75" customHeight="1">
      <c r="C1" s="502" t="s">
        <v>196</v>
      </c>
      <c r="D1" s="502"/>
      <c r="E1" s="502"/>
      <c r="F1" s="502"/>
      <c r="G1" s="502"/>
      <c r="H1" s="502"/>
      <c r="I1" s="502"/>
      <c r="J1" s="502"/>
      <c r="K1" s="502"/>
      <c r="L1" s="502"/>
      <c r="M1" s="502"/>
      <c r="N1" s="502"/>
    </row>
    <row r="2" spans="1:23" ht="21.75" customHeight="1" thickBot="1">
      <c r="C2" s="522" t="s">
        <v>216</v>
      </c>
      <c r="D2" s="522"/>
      <c r="E2" s="45"/>
      <c r="F2" s="45"/>
      <c r="G2" s="45"/>
      <c r="H2" s="45"/>
      <c r="I2" s="45"/>
      <c r="J2" s="45"/>
      <c r="K2" s="45"/>
      <c r="L2" s="45"/>
      <c r="M2" s="520" t="s">
        <v>39</v>
      </c>
      <c r="N2" s="520"/>
    </row>
    <row r="3" spans="1:23" ht="21.9" customHeight="1" thickTop="1">
      <c r="B3" s="37"/>
      <c r="C3" s="523" t="s">
        <v>49</v>
      </c>
      <c r="D3" s="515" t="s">
        <v>46</v>
      </c>
      <c r="E3" s="515"/>
      <c r="F3" s="355"/>
      <c r="G3" s="510" t="s">
        <v>91</v>
      </c>
      <c r="H3" s="510"/>
      <c r="I3" s="355" t="s">
        <v>47</v>
      </c>
      <c r="J3" s="515" t="s">
        <v>100</v>
      </c>
      <c r="K3" s="515"/>
      <c r="L3" s="525" t="s">
        <v>63</v>
      </c>
      <c r="M3" s="525"/>
      <c r="N3" s="21"/>
    </row>
    <row r="4" spans="1:23" ht="21.9" customHeight="1" thickBot="1">
      <c r="B4" s="37"/>
      <c r="C4" s="524"/>
      <c r="D4" s="356" t="s">
        <v>8</v>
      </c>
      <c r="E4" s="357" t="s">
        <v>9</v>
      </c>
      <c r="F4" s="356"/>
      <c r="G4" s="356" t="s">
        <v>8</v>
      </c>
      <c r="H4" s="356" t="s">
        <v>9</v>
      </c>
      <c r="I4" s="356"/>
      <c r="J4" s="356" t="s">
        <v>75</v>
      </c>
      <c r="K4" s="356" t="s">
        <v>9</v>
      </c>
      <c r="L4" s="356" t="s">
        <v>8</v>
      </c>
      <c r="M4" s="357" t="s">
        <v>9</v>
      </c>
      <c r="N4" s="53"/>
    </row>
    <row r="5" spans="1:23" ht="21.9" customHeight="1" thickTop="1">
      <c r="C5" s="185" t="s">
        <v>72</v>
      </c>
      <c r="D5" s="256">
        <v>1</v>
      </c>
      <c r="E5" s="99">
        <v>2269101</v>
      </c>
      <c r="F5" s="256"/>
      <c r="G5" s="256">
        <v>0</v>
      </c>
      <c r="H5" s="99">
        <v>0</v>
      </c>
      <c r="I5" s="256"/>
      <c r="J5" s="254">
        <v>1</v>
      </c>
      <c r="K5" s="99">
        <v>110136</v>
      </c>
      <c r="L5" s="256">
        <v>5</v>
      </c>
      <c r="M5" s="99">
        <v>1272588</v>
      </c>
      <c r="N5" s="53"/>
      <c r="S5" s="37"/>
    </row>
    <row r="6" spans="1:23" ht="16.5" customHeight="1">
      <c r="C6" s="185" t="s">
        <v>12</v>
      </c>
      <c r="D6" s="256">
        <v>0</v>
      </c>
      <c r="E6" s="99">
        <v>0</v>
      </c>
      <c r="F6" s="268"/>
      <c r="G6" s="256">
        <v>0</v>
      </c>
      <c r="H6" s="256">
        <v>0</v>
      </c>
      <c r="I6" s="268"/>
      <c r="J6" s="254">
        <v>0</v>
      </c>
      <c r="K6" s="254">
        <v>0</v>
      </c>
      <c r="L6" s="256">
        <v>1</v>
      </c>
      <c r="M6" s="99">
        <v>6040000</v>
      </c>
      <c r="N6" s="60"/>
      <c r="S6" s="37"/>
      <c r="T6" s="37"/>
    </row>
    <row r="7" spans="1:23" ht="16.5" customHeight="1">
      <c r="C7" s="185" t="s">
        <v>1</v>
      </c>
      <c r="D7" s="256">
        <v>0</v>
      </c>
      <c r="E7" s="99">
        <v>0</v>
      </c>
      <c r="F7" s="268"/>
      <c r="G7" s="256">
        <v>1</v>
      </c>
      <c r="H7" s="99">
        <v>86925</v>
      </c>
      <c r="I7" s="268"/>
      <c r="J7" s="254">
        <v>0</v>
      </c>
      <c r="K7" s="254">
        <v>0</v>
      </c>
      <c r="L7" s="256">
        <v>16</v>
      </c>
      <c r="M7" s="99">
        <v>11497991</v>
      </c>
      <c r="N7" s="60"/>
      <c r="R7" s="38"/>
    </row>
    <row r="8" spans="1:23" s="28" customFormat="1" ht="16.5" customHeight="1">
      <c r="C8" s="185" t="s">
        <v>59</v>
      </c>
      <c r="D8" s="256">
        <v>0</v>
      </c>
      <c r="E8" s="99">
        <v>0</v>
      </c>
      <c r="F8" s="268"/>
      <c r="G8" s="256">
        <v>0</v>
      </c>
      <c r="H8" s="256">
        <v>0</v>
      </c>
      <c r="I8" s="268"/>
      <c r="J8" s="254">
        <v>0</v>
      </c>
      <c r="K8" s="254">
        <v>0</v>
      </c>
      <c r="L8" s="256">
        <v>31</v>
      </c>
      <c r="M8" s="99">
        <v>39561687</v>
      </c>
      <c r="N8" s="64"/>
      <c r="U8" s="106"/>
    </row>
    <row r="9" spans="1:23" s="33" customFormat="1" ht="16.5" customHeight="1">
      <c r="A9" s="28"/>
      <c r="B9" s="28"/>
      <c r="C9" s="185" t="s">
        <v>2</v>
      </c>
      <c r="D9" s="256">
        <v>2</v>
      </c>
      <c r="E9" s="99">
        <v>3720225</v>
      </c>
      <c r="F9" s="268"/>
      <c r="G9" s="256">
        <v>0</v>
      </c>
      <c r="H9" s="99">
        <v>0</v>
      </c>
      <c r="I9" s="268"/>
      <c r="J9" s="254">
        <v>1</v>
      </c>
      <c r="K9" s="99">
        <v>4995000</v>
      </c>
      <c r="L9" s="256">
        <v>47</v>
      </c>
      <c r="M9" s="99">
        <v>140269028</v>
      </c>
      <c r="N9" s="61"/>
      <c r="O9" s="28"/>
      <c r="P9" s="28"/>
    </row>
    <row r="10" spans="1:23" s="28" customFormat="1" ht="16.5" customHeight="1">
      <c r="C10" s="185" t="s">
        <v>3</v>
      </c>
      <c r="D10" s="256">
        <v>0</v>
      </c>
      <c r="E10" s="99">
        <v>0</v>
      </c>
      <c r="F10" s="268"/>
      <c r="G10" s="256">
        <v>0</v>
      </c>
      <c r="H10" s="256">
        <v>0</v>
      </c>
      <c r="I10" s="268"/>
      <c r="J10" s="254">
        <v>0</v>
      </c>
      <c r="K10" s="254">
        <v>0</v>
      </c>
      <c r="L10" s="256">
        <v>5</v>
      </c>
      <c r="M10" s="99">
        <v>4735123</v>
      </c>
      <c r="N10" s="64"/>
    </row>
    <row r="11" spans="1:23" ht="16.5" customHeight="1">
      <c r="A11" s="28"/>
      <c r="B11" s="28"/>
      <c r="C11" s="185" t="s">
        <v>60</v>
      </c>
      <c r="D11" s="256">
        <v>5</v>
      </c>
      <c r="E11" s="99">
        <v>26226795</v>
      </c>
      <c r="F11" s="268"/>
      <c r="G11" s="256">
        <v>0</v>
      </c>
      <c r="H11" s="256">
        <v>0</v>
      </c>
      <c r="I11" s="268"/>
      <c r="J11" s="254">
        <v>0</v>
      </c>
      <c r="K11" s="99">
        <v>0</v>
      </c>
      <c r="L11" s="256">
        <v>4</v>
      </c>
      <c r="M11" s="99">
        <v>7073883</v>
      </c>
      <c r="N11" s="61"/>
      <c r="O11" s="28"/>
      <c r="P11" s="28"/>
    </row>
    <row r="12" spans="1:23" ht="16.5" customHeight="1">
      <c r="A12" s="28"/>
      <c r="B12" s="28"/>
      <c r="C12" s="185" t="s">
        <v>4</v>
      </c>
      <c r="D12" s="256">
        <v>0</v>
      </c>
      <c r="E12" s="99">
        <v>0</v>
      </c>
      <c r="F12" s="268"/>
      <c r="G12" s="256">
        <v>0</v>
      </c>
      <c r="H12" s="256">
        <v>0</v>
      </c>
      <c r="I12" s="268"/>
      <c r="J12" s="254">
        <v>0</v>
      </c>
      <c r="K12" s="254">
        <v>0</v>
      </c>
      <c r="L12" s="256">
        <v>21</v>
      </c>
      <c r="M12" s="99">
        <v>27361523</v>
      </c>
      <c r="N12" s="61"/>
      <c r="O12" s="28"/>
      <c r="P12" s="28"/>
    </row>
    <row r="13" spans="1:23" ht="16.5" customHeight="1">
      <c r="A13" s="28"/>
      <c r="B13" s="28"/>
      <c r="C13" s="185" t="s">
        <v>61</v>
      </c>
      <c r="D13" s="256">
        <v>0</v>
      </c>
      <c r="E13" s="99">
        <v>0</v>
      </c>
      <c r="F13" s="268"/>
      <c r="G13" s="256">
        <v>0</v>
      </c>
      <c r="H13" s="256">
        <v>0</v>
      </c>
      <c r="I13" s="268"/>
      <c r="J13" s="254">
        <v>0</v>
      </c>
      <c r="K13" s="254">
        <v>0</v>
      </c>
      <c r="L13" s="256">
        <v>8</v>
      </c>
      <c r="M13" s="99">
        <v>15026567</v>
      </c>
      <c r="N13" s="61"/>
      <c r="O13" s="28"/>
      <c r="P13" s="28"/>
    </row>
    <row r="14" spans="1:23" ht="16.5" customHeight="1">
      <c r="A14" s="28"/>
      <c r="B14" s="28"/>
      <c r="C14" s="185" t="s">
        <v>53</v>
      </c>
      <c r="D14" s="256">
        <v>1</v>
      </c>
      <c r="E14" s="99">
        <v>2268436</v>
      </c>
      <c r="F14" s="268"/>
      <c r="G14" s="256">
        <v>0</v>
      </c>
      <c r="H14" s="256">
        <v>0</v>
      </c>
      <c r="I14" s="268"/>
      <c r="J14" s="254">
        <v>0</v>
      </c>
      <c r="K14" s="254">
        <v>0</v>
      </c>
      <c r="L14" s="256">
        <v>30</v>
      </c>
      <c r="M14" s="99">
        <v>53012033</v>
      </c>
      <c r="N14" s="64"/>
      <c r="O14" s="28"/>
      <c r="P14" s="28"/>
      <c r="V14" s="149"/>
      <c r="W14" s="149"/>
    </row>
    <row r="15" spans="1:23" s="33" customFormat="1" ht="16.5" customHeight="1">
      <c r="A15" s="28"/>
      <c r="B15" s="28"/>
      <c r="C15" s="185" t="s">
        <v>54</v>
      </c>
      <c r="D15" s="256">
        <v>0</v>
      </c>
      <c r="E15" s="99">
        <v>0</v>
      </c>
      <c r="F15" s="268"/>
      <c r="G15" s="256">
        <v>0</v>
      </c>
      <c r="H15" s="256">
        <v>0</v>
      </c>
      <c r="I15" s="268"/>
      <c r="J15" s="254">
        <v>0</v>
      </c>
      <c r="K15" s="254">
        <v>0</v>
      </c>
      <c r="L15" s="256">
        <v>20</v>
      </c>
      <c r="M15" s="99">
        <v>12970337</v>
      </c>
      <c r="N15" s="61"/>
      <c r="O15" s="28"/>
      <c r="P15" s="28"/>
    </row>
    <row r="16" spans="1:23" s="33" customFormat="1" ht="16.5" customHeight="1">
      <c r="A16" s="28"/>
      <c r="B16" s="28"/>
      <c r="C16" s="185" t="s">
        <v>111</v>
      </c>
      <c r="D16" s="256">
        <v>0</v>
      </c>
      <c r="E16" s="99">
        <v>0</v>
      </c>
      <c r="F16" s="268"/>
      <c r="G16" s="256">
        <v>0</v>
      </c>
      <c r="H16" s="99">
        <v>0</v>
      </c>
      <c r="I16" s="268"/>
      <c r="J16" s="254">
        <v>0</v>
      </c>
      <c r="K16" s="254">
        <v>0</v>
      </c>
      <c r="L16" s="256">
        <v>27</v>
      </c>
      <c r="M16" s="99">
        <v>17537063</v>
      </c>
      <c r="N16" s="61"/>
      <c r="O16" s="28"/>
      <c r="P16" s="28"/>
    </row>
    <row r="17" spans="1:16" s="33" customFormat="1" ht="16.5" customHeight="1">
      <c r="A17" s="28"/>
      <c r="B17" s="28"/>
      <c r="C17" s="185" t="s">
        <v>130</v>
      </c>
      <c r="D17" s="256">
        <v>1</v>
      </c>
      <c r="E17" s="99">
        <v>237176</v>
      </c>
      <c r="F17" s="268"/>
      <c r="G17" s="256">
        <v>0</v>
      </c>
      <c r="H17" s="99">
        <v>0</v>
      </c>
      <c r="I17" s="268"/>
      <c r="J17" s="254">
        <v>0</v>
      </c>
      <c r="K17" s="254">
        <v>0</v>
      </c>
      <c r="L17" s="256">
        <v>0</v>
      </c>
      <c r="M17" s="99">
        <v>0</v>
      </c>
      <c r="N17" s="61"/>
      <c r="O17" s="28"/>
      <c r="P17" s="28"/>
    </row>
    <row r="18" spans="1:16" s="28" customFormat="1" ht="16.5" customHeight="1">
      <c r="C18" s="185" t="s">
        <v>5</v>
      </c>
      <c r="D18" s="256">
        <v>0</v>
      </c>
      <c r="E18" s="99">
        <v>0</v>
      </c>
      <c r="F18" s="268"/>
      <c r="G18" s="256">
        <v>0</v>
      </c>
      <c r="H18" s="99">
        <v>0</v>
      </c>
      <c r="I18" s="268"/>
      <c r="J18" s="254">
        <v>0</v>
      </c>
      <c r="K18" s="254">
        <v>0</v>
      </c>
      <c r="L18" s="256">
        <v>6</v>
      </c>
      <c r="M18" s="99">
        <v>4853603</v>
      </c>
      <c r="N18" s="64"/>
    </row>
    <row r="19" spans="1:16" s="33" customFormat="1" ht="18" customHeight="1" thickBot="1">
      <c r="A19" s="28"/>
      <c r="B19" s="28"/>
      <c r="C19" s="185" t="s">
        <v>6</v>
      </c>
      <c r="D19" s="256">
        <v>1</v>
      </c>
      <c r="E19" s="99">
        <v>1548056</v>
      </c>
      <c r="F19" s="268"/>
      <c r="G19" s="256">
        <v>5</v>
      </c>
      <c r="H19" s="99">
        <v>17528290</v>
      </c>
      <c r="I19" s="268"/>
      <c r="J19" s="254">
        <v>0</v>
      </c>
      <c r="K19" s="286">
        <v>0</v>
      </c>
      <c r="L19" s="286">
        <v>2</v>
      </c>
      <c r="M19" s="149">
        <v>4080130</v>
      </c>
      <c r="N19" s="149"/>
      <c r="O19" s="28"/>
      <c r="P19" s="28"/>
    </row>
    <row r="20" spans="1:16" ht="25.5" customHeight="1" thickBot="1">
      <c r="A20" s="28"/>
      <c r="C20" s="358" t="s">
        <v>0</v>
      </c>
      <c r="D20" s="359">
        <f>SUM(D5:D19)</f>
        <v>11</v>
      </c>
      <c r="E20" s="360">
        <f>SUM(E5:E19)</f>
        <v>36269789</v>
      </c>
      <c r="F20" s="361"/>
      <c r="G20" s="359">
        <f>SUM(G5:G19)</f>
        <v>6</v>
      </c>
      <c r="H20" s="360">
        <f>SUM(H5:H19)</f>
        <v>17615215</v>
      </c>
      <c r="I20" s="361"/>
      <c r="J20" s="362">
        <f>SUM(J5:J19)</f>
        <v>2</v>
      </c>
      <c r="K20" s="323">
        <f>SUM(K5:K19)</f>
        <v>5105136</v>
      </c>
      <c r="L20" s="363">
        <f>SUM(L5:L19)</f>
        <v>223</v>
      </c>
      <c r="M20" s="360">
        <f>SUM(M5:M19)</f>
        <v>345291556</v>
      </c>
      <c r="N20" s="61"/>
      <c r="O20" s="28"/>
      <c r="P20" s="28"/>
    </row>
    <row r="21" spans="1:16" ht="12" customHeight="1" thickTop="1">
      <c r="C21" s="521"/>
      <c r="D21" s="521"/>
      <c r="E21" s="521"/>
      <c r="F21" s="521"/>
      <c r="G21" s="521"/>
      <c r="H21" s="521"/>
      <c r="I21" s="521"/>
      <c r="J21" s="521"/>
      <c r="K21" s="521"/>
      <c r="L21" s="521"/>
      <c r="M21" s="521"/>
      <c r="N21" s="60"/>
      <c r="O21" s="28"/>
      <c r="P21" s="28"/>
    </row>
    <row r="22" spans="1:16" ht="33" customHeight="1">
      <c r="A22" s="38"/>
      <c r="B22" s="51"/>
      <c r="C22" s="259"/>
      <c r="D22" s="37"/>
      <c r="E22" s="37"/>
      <c r="F22" s="37"/>
      <c r="G22" s="37"/>
      <c r="H22" s="37"/>
      <c r="I22" s="25"/>
      <c r="J22" s="25"/>
      <c r="K22" s="25"/>
      <c r="L22" s="42"/>
      <c r="M22" s="25"/>
      <c r="N22" s="25"/>
    </row>
    <row r="23" spans="1:16" ht="21.9" customHeight="1">
      <c r="B23" s="37"/>
      <c r="C23" s="354" t="s">
        <v>149</v>
      </c>
      <c r="D23" s="40"/>
      <c r="E23" s="40"/>
      <c r="F23" s="40"/>
      <c r="G23" s="40"/>
      <c r="H23" s="40"/>
      <c r="J23" s="174"/>
      <c r="N23" s="18"/>
    </row>
    <row r="24" spans="1:16" ht="21.9" customHeight="1">
      <c r="D24" s="72"/>
      <c r="E24" s="72"/>
      <c r="F24" s="72"/>
      <c r="G24" s="72"/>
      <c r="H24" s="72"/>
      <c r="N24" s="18"/>
    </row>
    <row r="31" spans="1:16" ht="21.9" customHeight="1">
      <c r="C31" s="257"/>
      <c r="D31" s="257"/>
      <c r="E31" s="257"/>
    </row>
    <row r="33" spans="6:14" ht="21.9" customHeight="1">
      <c r="F33" s="257"/>
      <c r="G33" s="257"/>
      <c r="H33" s="257"/>
      <c r="I33" s="257"/>
      <c r="J33" s="257"/>
      <c r="K33" s="257"/>
      <c r="L33" s="257"/>
      <c r="M33" s="257"/>
    </row>
    <row r="35" spans="6:14" ht="21.9" customHeight="1">
      <c r="N35" s="257"/>
    </row>
    <row r="51" spans="3:14" ht="21.9" customHeight="1">
      <c r="C51" s="73"/>
      <c r="D51" s="46"/>
      <c r="E51" s="46"/>
    </row>
    <row r="53" spans="3:14" ht="21.9" customHeight="1">
      <c r="F53" s="46"/>
      <c r="G53" s="46"/>
      <c r="H53" s="46"/>
      <c r="I53" s="46"/>
      <c r="J53" s="46"/>
      <c r="K53" s="46"/>
      <c r="L53" s="46"/>
      <c r="M53" s="46"/>
    </row>
    <row r="55" spans="3:14" ht="21.9" customHeight="1">
      <c r="N55" s="46"/>
    </row>
  </sheetData>
  <mergeCells count="9">
    <mergeCell ref="C21:M21"/>
    <mergeCell ref="C1:N1"/>
    <mergeCell ref="M2:N2"/>
    <mergeCell ref="C2:D2"/>
    <mergeCell ref="C3:C4"/>
    <mergeCell ref="D3:E3"/>
    <mergeCell ref="G3:H3"/>
    <mergeCell ref="L3:M3"/>
    <mergeCell ref="J3:K3"/>
  </mergeCells>
  <printOptions horizontalCentered="1" verticalCentered="1"/>
  <pageMargins left="0.31496062992125984" right="0.15748031496062992" top="0.74803149606299213" bottom="0.74803149606299213" header="0.31496062992125984" footer="0.31496062992125984"/>
  <pageSetup paperSize="9" scale="95" orientation="landscape" r:id="rId1"/>
  <headerFooter>
    <oddFooter>&amp;C&amp;14 12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4"/>
  <sheetViews>
    <sheetView rightToLeft="1" view="pageBreakPreview" topLeftCell="B1" zoomScaleSheetLayoutView="100" workbookViewId="0">
      <selection activeCell="B2" sqref="B2"/>
    </sheetView>
  </sheetViews>
  <sheetFormatPr defaultRowHeight="21.9" customHeight="1"/>
  <cols>
    <col min="1" max="1" width="14.109375" customWidth="1"/>
    <col min="2" max="2" width="13.88671875" style="1" customWidth="1"/>
    <col min="3" max="3" width="5.6640625" style="24" customWidth="1"/>
    <col min="4" max="4" width="15.6640625" style="24" customWidth="1"/>
    <col min="5" max="5" width="6.33203125" style="24" customWidth="1"/>
    <col min="6" max="6" width="14.5546875" style="24" customWidth="1"/>
    <col min="7" max="7" width="0.109375" style="1" hidden="1" customWidth="1"/>
    <col min="8" max="8" width="0.109375" style="1" customWidth="1"/>
    <col min="9" max="9" width="6.44140625" style="1" customWidth="1"/>
    <col min="10" max="10" width="12.109375" style="1" customWidth="1"/>
    <col min="11" max="11" width="8.5546875" style="1" customWidth="1"/>
    <col min="12" max="12" width="18.44140625" style="1" customWidth="1"/>
    <col min="13" max="13" width="9" style="1" customWidth="1"/>
    <col min="14" max="14" width="21" style="1" customWidth="1"/>
    <col min="15" max="15" width="16.109375" customWidth="1"/>
    <col min="18" max="18" width="12.6640625" bestFit="1" customWidth="1"/>
    <col min="21" max="21" width="10.109375" bestFit="1" customWidth="1"/>
  </cols>
  <sheetData>
    <row r="1" spans="1:21" ht="21.9" customHeight="1">
      <c r="B1" s="527" t="s">
        <v>197</v>
      </c>
      <c r="C1" s="502"/>
      <c r="D1" s="502"/>
      <c r="E1" s="502"/>
      <c r="F1" s="502"/>
      <c r="G1" s="502"/>
      <c r="H1" s="502"/>
      <c r="I1" s="502"/>
      <c r="J1" s="502"/>
      <c r="K1" s="502"/>
      <c r="L1" s="502"/>
      <c r="M1" s="502"/>
      <c r="N1" s="502"/>
    </row>
    <row r="2" spans="1:21" ht="21.9" customHeight="1" thickBot="1">
      <c r="B2" s="59" t="s">
        <v>217</v>
      </c>
      <c r="G2" s="19"/>
      <c r="H2" s="19"/>
      <c r="I2" s="19"/>
      <c r="J2" s="19"/>
      <c r="K2" s="19"/>
      <c r="L2" s="19"/>
      <c r="M2" s="19"/>
      <c r="N2" s="20" t="s">
        <v>44</v>
      </c>
    </row>
    <row r="3" spans="1:21" ht="36.75" customHeight="1" thickTop="1">
      <c r="A3" s="5"/>
      <c r="B3" s="503" t="s">
        <v>7</v>
      </c>
      <c r="C3" s="526" t="s">
        <v>48</v>
      </c>
      <c r="D3" s="526"/>
      <c r="E3" s="526" t="s">
        <v>122</v>
      </c>
      <c r="F3" s="526"/>
      <c r="G3" s="364"/>
      <c r="H3" s="364"/>
      <c r="I3" s="528" t="s">
        <v>136</v>
      </c>
      <c r="J3" s="528"/>
      <c r="K3" s="526" t="s">
        <v>123</v>
      </c>
      <c r="L3" s="526"/>
      <c r="M3" s="526" t="s">
        <v>77</v>
      </c>
      <c r="N3" s="526"/>
    </row>
    <row r="4" spans="1:21" ht="14.25" customHeight="1" thickBot="1">
      <c r="A4" s="5"/>
      <c r="B4" s="504"/>
      <c r="C4" s="365" t="s">
        <v>8</v>
      </c>
      <c r="D4" s="366" t="s">
        <v>9</v>
      </c>
      <c r="E4" s="366" t="s">
        <v>8</v>
      </c>
      <c r="F4" s="366" t="s">
        <v>9</v>
      </c>
      <c r="G4" s="365"/>
      <c r="H4" s="365"/>
      <c r="I4" s="365" t="s">
        <v>137</v>
      </c>
      <c r="J4" s="365" t="s">
        <v>9</v>
      </c>
      <c r="K4" s="365" t="s">
        <v>8</v>
      </c>
      <c r="L4" s="366" t="s">
        <v>9</v>
      </c>
      <c r="M4" s="365" t="s">
        <v>8</v>
      </c>
      <c r="N4" s="365" t="s">
        <v>9</v>
      </c>
    </row>
    <row r="5" spans="1:21" ht="16.5" customHeight="1" thickTop="1">
      <c r="B5" s="246" t="s">
        <v>72</v>
      </c>
      <c r="C5" s="256">
        <v>134</v>
      </c>
      <c r="D5" s="99">
        <v>137152432</v>
      </c>
      <c r="E5" s="256">
        <v>1</v>
      </c>
      <c r="F5" s="99">
        <v>4863550</v>
      </c>
      <c r="G5" s="256"/>
      <c r="H5" s="256"/>
      <c r="I5" s="256">
        <v>1</v>
      </c>
      <c r="J5" s="256">
        <v>9534</v>
      </c>
      <c r="K5" s="256">
        <v>68</v>
      </c>
      <c r="L5" s="99">
        <v>126947942</v>
      </c>
      <c r="M5" s="256">
        <f>جدول10!D5+جدول10!J5+جدول10!L5+'تابع جدول 10'!C5+'تابع جدول 10'!E5+'تابع جدول 10'!I5+'تابع جدول 10'!K5</f>
        <v>211</v>
      </c>
      <c r="N5" s="99">
        <f>جدول10!E5+جدول10!K5+جدول10!M5+'تابع جدول 10'!D5+'تابع جدول 10'!F5+'تابع جدول 10'!J5+'تابع جدول 10'!L5</f>
        <v>272625283</v>
      </c>
      <c r="O5" s="104"/>
      <c r="U5" s="8"/>
    </row>
    <row r="6" spans="1:21" ht="21.9" customHeight="1">
      <c r="B6" s="98" t="s">
        <v>12</v>
      </c>
      <c r="C6" s="256">
        <v>20</v>
      </c>
      <c r="D6" s="99">
        <v>33486934</v>
      </c>
      <c r="E6" s="256">
        <v>0</v>
      </c>
      <c r="F6" s="99">
        <v>0</v>
      </c>
      <c r="G6" s="256"/>
      <c r="H6" s="256"/>
      <c r="I6" s="256">
        <v>0</v>
      </c>
      <c r="J6" s="256">
        <v>0</v>
      </c>
      <c r="K6" s="256">
        <v>26</v>
      </c>
      <c r="L6" s="99">
        <v>42023872</v>
      </c>
      <c r="M6" s="256">
        <f>جدول10!D6+جدول10!J6+جدول10!L6+'تابع جدول 10'!C6+'تابع جدول 10'!E6+'تابع جدول 10'!I6+'تابع جدول 10'!K6</f>
        <v>47</v>
      </c>
      <c r="N6" s="99">
        <f>جدول10!E6+جدول10!K6+جدول10!M6+'تابع جدول 10'!D6+'تابع جدول 10'!F6+'تابع جدول 10'!J6+'تابع جدول 10'!L6</f>
        <v>81550806</v>
      </c>
      <c r="O6" s="104"/>
    </row>
    <row r="7" spans="1:21" s="15" customFormat="1" ht="21.9" customHeight="1">
      <c r="B7" s="246" t="s">
        <v>1</v>
      </c>
      <c r="C7" s="256">
        <v>85</v>
      </c>
      <c r="D7" s="99">
        <v>129068499</v>
      </c>
      <c r="E7" s="99">
        <v>0</v>
      </c>
      <c r="F7" s="99">
        <v>0</v>
      </c>
      <c r="G7" s="256"/>
      <c r="H7" s="256"/>
      <c r="I7" s="256">
        <v>0</v>
      </c>
      <c r="J7" s="256">
        <v>0</v>
      </c>
      <c r="K7" s="256">
        <v>88</v>
      </c>
      <c r="L7" s="99">
        <v>78794771</v>
      </c>
      <c r="M7" s="256">
        <v>190</v>
      </c>
      <c r="N7" s="99">
        <v>219448186</v>
      </c>
      <c r="O7" s="104"/>
    </row>
    <row r="8" spans="1:21" s="103" customFormat="1" ht="16.5" customHeight="1">
      <c r="A8" s="15"/>
      <c r="B8" s="98" t="s">
        <v>59</v>
      </c>
      <c r="C8" s="256">
        <v>105</v>
      </c>
      <c r="D8" s="99">
        <v>383617421</v>
      </c>
      <c r="E8" s="99">
        <v>2</v>
      </c>
      <c r="F8" s="99">
        <v>1730082</v>
      </c>
      <c r="G8" s="256"/>
      <c r="H8" s="256"/>
      <c r="I8" s="256">
        <v>0</v>
      </c>
      <c r="J8" s="99">
        <v>0</v>
      </c>
      <c r="K8" s="256">
        <v>80</v>
      </c>
      <c r="L8" s="99">
        <v>168338558</v>
      </c>
      <c r="M8" s="256">
        <f>جدول10!D8+جدول10!J8+جدول10!L8+'تابع جدول 10'!C8+'تابع جدول 10'!E8+'تابع جدول 10'!I8+'تابع جدول 10'!K8</f>
        <v>218</v>
      </c>
      <c r="N8" s="99">
        <f>جدول10!E8+جدول10!K8+جدول10!M8+'تابع جدول 10'!D8+'تابع جدول 10'!F8+'تابع جدول 10'!J8+'تابع جدول 10'!L8</f>
        <v>593247748</v>
      </c>
      <c r="O8" s="104"/>
    </row>
    <row r="9" spans="1:21" s="15" customFormat="1" ht="16.5" customHeight="1">
      <c r="B9" s="246" t="s">
        <v>2</v>
      </c>
      <c r="C9" s="256">
        <v>139</v>
      </c>
      <c r="D9" s="99">
        <v>2223982989</v>
      </c>
      <c r="E9" s="99">
        <v>1</v>
      </c>
      <c r="F9" s="99">
        <v>2083969</v>
      </c>
      <c r="G9" s="256"/>
      <c r="H9" s="256"/>
      <c r="I9" s="256">
        <v>0</v>
      </c>
      <c r="J9" s="256">
        <v>0</v>
      </c>
      <c r="K9" s="256">
        <v>96</v>
      </c>
      <c r="L9" s="99">
        <v>380760804</v>
      </c>
      <c r="M9" s="99">
        <f>جدول10!D9+جدول10!G9+جدول10!J9+جدول10!L9+'تابع جدول 10'!C9+'تابع جدول 10'!E9+'تابع جدول 10'!I9+'تابع جدول 10'!K9</f>
        <v>286</v>
      </c>
      <c r="N9" s="99">
        <f>جدول10!E9+جدول10!H9+جدول10!K9+جدول10!M9+'تابع جدول 10'!D9+'تابع جدول 10'!F9+'تابع جدول 10'!J9+'تابع جدول 10'!L9</f>
        <v>2755812015</v>
      </c>
      <c r="O9" s="104"/>
      <c r="R9" s="104"/>
    </row>
    <row r="10" spans="1:21" ht="16.5" customHeight="1">
      <c r="A10" s="15"/>
      <c r="B10" s="98" t="s">
        <v>3</v>
      </c>
      <c r="C10" s="256">
        <v>66</v>
      </c>
      <c r="D10" s="99">
        <v>97821095</v>
      </c>
      <c r="E10" s="256">
        <v>0</v>
      </c>
      <c r="F10" s="99">
        <v>0</v>
      </c>
      <c r="G10" s="256"/>
      <c r="H10" s="256"/>
      <c r="I10" s="256">
        <v>0</v>
      </c>
      <c r="J10" s="256">
        <v>0</v>
      </c>
      <c r="K10" s="256">
        <v>16</v>
      </c>
      <c r="L10" s="99">
        <v>58799778</v>
      </c>
      <c r="M10" s="256">
        <f>جدول10!D10+جدول10!J10+جدول10!L10+'تابع جدول 10'!C10+'تابع جدول 10'!E10+'تابع جدول 10'!I10+'تابع جدول 10'!K10</f>
        <v>87</v>
      </c>
      <c r="N10" s="99">
        <f>جدول10!E10+جدول10!K10+جدول10!M10+'تابع جدول 10'!D10+'تابع جدول 10'!F10+'تابع جدول 10'!J10+'تابع جدول 10'!L10</f>
        <v>161355996</v>
      </c>
      <c r="O10" s="104"/>
    </row>
    <row r="11" spans="1:21" ht="16.5" customHeight="1">
      <c r="A11" s="15"/>
      <c r="B11" s="246" t="s">
        <v>60</v>
      </c>
      <c r="C11" s="256">
        <v>42</v>
      </c>
      <c r="D11" s="99">
        <v>123116029</v>
      </c>
      <c r="E11" s="99"/>
      <c r="F11" s="99"/>
      <c r="G11" s="256"/>
      <c r="H11" s="256"/>
      <c r="I11" s="256">
        <v>0</v>
      </c>
      <c r="J11" s="256">
        <v>0</v>
      </c>
      <c r="K11" s="256">
        <v>23</v>
      </c>
      <c r="L11" s="99">
        <v>39383624</v>
      </c>
      <c r="M11" s="256">
        <f>جدول10!D11+جدول10!J11+جدول10!L11+'تابع جدول 10'!C11+'تابع جدول 10'!E11+'تابع جدول 10'!I11+'تابع جدول 10'!K11</f>
        <v>74</v>
      </c>
      <c r="N11" s="99">
        <f>جدول10!E11+جدول10!K11+جدول10!M11+'تابع جدول 10'!D11+'تابع جدول 10'!F11+'تابع جدول 10'!J11+'تابع جدول 10'!L11</f>
        <v>195800331</v>
      </c>
      <c r="O11" s="104"/>
      <c r="R11" s="8"/>
    </row>
    <row r="12" spans="1:21" s="103" customFormat="1" ht="16.5" customHeight="1">
      <c r="A12" s="15"/>
      <c r="B12" s="98" t="s">
        <v>4</v>
      </c>
      <c r="C12" s="256">
        <v>14</v>
      </c>
      <c r="D12" s="99">
        <v>21819896</v>
      </c>
      <c r="E12" s="99">
        <v>0</v>
      </c>
      <c r="F12" s="99">
        <v>0</v>
      </c>
      <c r="G12" s="256"/>
      <c r="H12" s="256"/>
      <c r="I12" s="256">
        <v>0</v>
      </c>
      <c r="J12" s="256">
        <v>0</v>
      </c>
      <c r="K12" s="256">
        <v>191</v>
      </c>
      <c r="L12" s="99">
        <v>518999323</v>
      </c>
      <c r="M12" s="256">
        <v>226</v>
      </c>
      <c r="N12" s="99">
        <v>568180742</v>
      </c>
      <c r="O12" s="104"/>
    </row>
    <row r="13" spans="1:21" s="15" customFormat="1" ht="16.5" customHeight="1">
      <c r="B13" s="246" t="s">
        <v>61</v>
      </c>
      <c r="C13" s="256">
        <v>17</v>
      </c>
      <c r="D13" s="99">
        <v>78737256</v>
      </c>
      <c r="E13" s="99">
        <v>0</v>
      </c>
      <c r="F13" s="99">
        <v>0</v>
      </c>
      <c r="G13" s="256"/>
      <c r="H13" s="256"/>
      <c r="I13" s="256">
        <v>0</v>
      </c>
      <c r="J13" s="256">
        <v>0</v>
      </c>
      <c r="K13" s="256">
        <v>47</v>
      </c>
      <c r="L13" s="99">
        <v>61488910</v>
      </c>
      <c r="M13" s="256">
        <f>جدول10!D13+جدول10!J13+جدول10!L13+'تابع جدول 10'!C13+'تابع جدول 10'!E13+'تابع جدول 10'!I13+'تابع جدول 10'!K13</f>
        <v>72</v>
      </c>
      <c r="N13" s="99">
        <v>155252733</v>
      </c>
      <c r="O13" s="104"/>
    </row>
    <row r="14" spans="1:21" s="103" customFormat="1" ht="16.5" customHeight="1">
      <c r="A14" s="15"/>
      <c r="B14" s="98" t="s">
        <v>53</v>
      </c>
      <c r="C14" s="256">
        <v>42</v>
      </c>
      <c r="D14" s="99">
        <v>212057551</v>
      </c>
      <c r="E14" s="99">
        <v>2</v>
      </c>
      <c r="F14" s="99">
        <v>3360100</v>
      </c>
      <c r="G14" s="256"/>
      <c r="H14" s="256"/>
      <c r="I14" s="256">
        <v>0</v>
      </c>
      <c r="J14" s="256">
        <v>0</v>
      </c>
      <c r="K14" s="256">
        <v>93</v>
      </c>
      <c r="L14" s="99">
        <v>199289777</v>
      </c>
      <c r="M14" s="256">
        <f>جدول10!D14+جدول10!J14+جدول10!L14+'تابع جدول 10'!C14+'تابع جدول 10'!E14+'تابع جدول 10'!I14+'تابع جدول 10'!K14</f>
        <v>168</v>
      </c>
      <c r="N14" s="99">
        <f>جدول10!E14+جدول10!K14+جدول10!M14+'تابع جدول 10'!D14+'تابع جدول 10'!F14+'تابع جدول 10'!J14+'تابع جدول 10'!L14</f>
        <v>469987897</v>
      </c>
      <c r="O14" s="104"/>
      <c r="R14" s="105"/>
    </row>
    <row r="15" spans="1:21" ht="16.5" customHeight="1">
      <c r="B15" s="246" t="s">
        <v>54</v>
      </c>
      <c r="C15" s="256">
        <v>37</v>
      </c>
      <c r="D15" s="99">
        <v>47891389</v>
      </c>
      <c r="E15" s="99">
        <v>0</v>
      </c>
      <c r="F15" s="99">
        <v>0</v>
      </c>
      <c r="G15" s="256"/>
      <c r="H15" s="256"/>
      <c r="I15" s="256">
        <v>0</v>
      </c>
      <c r="J15" s="256">
        <v>0</v>
      </c>
      <c r="K15" s="256">
        <v>35</v>
      </c>
      <c r="L15" s="99">
        <v>245458845</v>
      </c>
      <c r="M15" s="256">
        <f>جدول10!D15+جدول10!J15+جدول10!L15+'تابع جدول 10'!C15+'تابع جدول 10'!E15+'تابع جدول 10'!I15+'تابع جدول 10'!K15</f>
        <v>92</v>
      </c>
      <c r="N15" s="99">
        <f>جدول10!E15+جدول10!K15+جدول10!M15+'تابع جدول 10'!D15+'تابع جدول 10'!F15+'تابع جدول 10'!J15+'تابع جدول 10'!L15</f>
        <v>306320571</v>
      </c>
      <c r="O15" s="104"/>
    </row>
    <row r="16" spans="1:21" ht="16.5" customHeight="1">
      <c r="B16" s="246" t="s">
        <v>111</v>
      </c>
      <c r="C16" s="256">
        <v>38</v>
      </c>
      <c r="D16" s="99">
        <v>66530995</v>
      </c>
      <c r="E16" s="256">
        <v>0</v>
      </c>
      <c r="F16" s="99">
        <v>0</v>
      </c>
      <c r="G16" s="256"/>
      <c r="H16" s="256"/>
      <c r="I16" s="256">
        <v>0</v>
      </c>
      <c r="J16" s="256">
        <v>0</v>
      </c>
      <c r="K16" s="256">
        <v>38</v>
      </c>
      <c r="L16" s="99">
        <v>50348177</v>
      </c>
      <c r="M16" s="256">
        <v>103</v>
      </c>
      <c r="N16" s="99">
        <v>134416235</v>
      </c>
      <c r="O16" s="104"/>
    </row>
    <row r="17" spans="2:15" ht="16.5" customHeight="1">
      <c r="B17" s="246" t="s">
        <v>135</v>
      </c>
      <c r="C17" s="256">
        <v>4</v>
      </c>
      <c r="D17" s="99">
        <v>4785055</v>
      </c>
      <c r="E17" s="256">
        <v>0</v>
      </c>
      <c r="F17" s="99">
        <v>0</v>
      </c>
      <c r="G17" s="256"/>
      <c r="H17" s="256"/>
      <c r="I17" s="256">
        <v>0</v>
      </c>
      <c r="J17" s="256">
        <v>0</v>
      </c>
      <c r="K17" s="256">
        <v>11</v>
      </c>
      <c r="L17" s="99">
        <v>35778628</v>
      </c>
      <c r="M17" s="256">
        <f>جدول10!D17+جدول10!J17+جدول10!L17+'تابع جدول 10'!C17+'تابع جدول 10'!E17+'تابع جدول 10'!I17+'تابع جدول 10'!K17</f>
        <v>16</v>
      </c>
      <c r="N17" s="99">
        <f>جدول10!E17+جدول10!K17+جدول10!M17+'تابع جدول 10'!D17+'تابع جدول 10'!F17+'تابع جدول 10'!J17+'تابع جدول 10'!L17</f>
        <v>40800859</v>
      </c>
      <c r="O17" s="104"/>
    </row>
    <row r="18" spans="2:15" ht="16.5" customHeight="1">
      <c r="B18" s="246" t="s">
        <v>5</v>
      </c>
      <c r="C18" s="256">
        <v>41</v>
      </c>
      <c r="D18" s="99">
        <v>67136422</v>
      </c>
      <c r="E18" s="256">
        <v>0</v>
      </c>
      <c r="F18" s="99">
        <v>0</v>
      </c>
      <c r="G18" s="256"/>
      <c r="H18" s="256"/>
      <c r="I18" s="256">
        <v>0</v>
      </c>
      <c r="J18" s="256">
        <v>0</v>
      </c>
      <c r="K18" s="256">
        <v>20</v>
      </c>
      <c r="L18" s="99">
        <v>39534411</v>
      </c>
      <c r="M18" s="256">
        <v>67</v>
      </c>
      <c r="N18" s="99">
        <v>111524436</v>
      </c>
      <c r="O18" s="8"/>
    </row>
    <row r="19" spans="2:15" ht="16.5" customHeight="1" thickBot="1">
      <c r="B19" s="367" t="s">
        <v>6</v>
      </c>
      <c r="C19" s="258">
        <v>19</v>
      </c>
      <c r="D19" s="227">
        <v>716446009</v>
      </c>
      <c r="E19" s="227">
        <v>1</v>
      </c>
      <c r="F19" s="227">
        <v>1620310</v>
      </c>
      <c r="G19" s="258"/>
      <c r="H19" s="258"/>
      <c r="I19" s="258">
        <v>0</v>
      </c>
      <c r="J19" s="258">
        <v>0</v>
      </c>
      <c r="K19" s="258">
        <v>119</v>
      </c>
      <c r="L19" s="227">
        <v>409837405</v>
      </c>
      <c r="M19" s="258">
        <v>147</v>
      </c>
      <c r="N19" s="227">
        <v>1151060200</v>
      </c>
      <c r="O19" s="8"/>
    </row>
    <row r="20" spans="2:15" ht="21.9" customHeight="1" thickBot="1">
      <c r="B20" s="319" t="s">
        <v>0</v>
      </c>
      <c r="C20" s="368">
        <f>SUM(C5:C19)</f>
        <v>803</v>
      </c>
      <c r="D20" s="323">
        <f>SUM(D5:D19)</f>
        <v>4343649972</v>
      </c>
      <c r="E20" s="368">
        <f>SUM(E5:E19)</f>
        <v>7</v>
      </c>
      <c r="F20" s="323">
        <f>SUM(F5:F19)</f>
        <v>13658011</v>
      </c>
      <c r="G20" s="368"/>
      <c r="H20" s="368"/>
      <c r="I20" s="368">
        <f t="shared" ref="I20:L20" si="0">SUM(I5:I19)</f>
        <v>1</v>
      </c>
      <c r="J20" s="323">
        <f t="shared" si="0"/>
        <v>9534</v>
      </c>
      <c r="K20" s="368">
        <f t="shared" si="0"/>
        <v>951</v>
      </c>
      <c r="L20" s="323">
        <f t="shared" si="0"/>
        <v>2455784825</v>
      </c>
      <c r="M20" s="323">
        <f>SUM(M5:M19)</f>
        <v>2004</v>
      </c>
      <c r="N20" s="323">
        <f>SUM(N5:N19)</f>
        <v>7217384038</v>
      </c>
    </row>
    <row r="21" spans="2:15" ht="33.75" customHeight="1" thickTop="1">
      <c r="B21" s="4"/>
      <c r="C21" s="18"/>
      <c r="D21" s="18"/>
      <c r="E21" s="18"/>
      <c r="F21" s="18"/>
      <c r="G21" s="4"/>
      <c r="H21" s="4"/>
      <c r="I21" s="4"/>
      <c r="J21" s="4"/>
      <c r="K21" s="4"/>
      <c r="L21" s="4"/>
      <c r="M21" s="4"/>
      <c r="N21" s="11"/>
    </row>
    <row r="22" spans="2:15" ht="21.9" customHeight="1">
      <c r="B22" s="4"/>
      <c r="C22" s="18"/>
      <c r="D22" s="18"/>
      <c r="E22" s="152"/>
      <c r="F22" s="152"/>
      <c r="G22" s="4"/>
      <c r="H22" s="4"/>
      <c r="I22" s="4"/>
      <c r="J22" s="4"/>
      <c r="K22" s="4"/>
      <c r="L22" s="4"/>
      <c r="M22" s="4"/>
      <c r="N22" s="4"/>
    </row>
    <row r="23" spans="2:15" ht="21.9" customHeight="1">
      <c r="B23" s="4"/>
      <c r="C23" s="18"/>
      <c r="D23" s="18"/>
      <c r="E23" s="18"/>
      <c r="F23" s="18"/>
      <c r="G23" s="4"/>
      <c r="H23" s="4"/>
      <c r="I23" s="4"/>
      <c r="J23" s="4"/>
      <c r="K23" s="4"/>
      <c r="L23" s="4"/>
      <c r="M23" s="4"/>
      <c r="N23" s="4"/>
    </row>
    <row r="24" spans="2:15" ht="21.9" customHeight="1">
      <c r="B24" s="4"/>
      <c r="G24" s="4"/>
      <c r="H24" s="4"/>
      <c r="I24" s="4"/>
      <c r="J24" s="4"/>
      <c r="K24" s="4"/>
      <c r="L24" s="4"/>
      <c r="M24" s="4"/>
      <c r="N24" s="4"/>
    </row>
    <row r="25" spans="2:15" ht="21.9" customHeight="1">
      <c r="B25" s="4"/>
      <c r="G25" s="4"/>
      <c r="H25" s="4"/>
      <c r="I25" s="4"/>
      <c r="J25" s="4"/>
      <c r="L25" s="4"/>
      <c r="M25" s="4"/>
      <c r="N25" s="4"/>
    </row>
    <row r="26" spans="2:15" ht="21.9" customHeight="1">
      <c r="B26" s="4"/>
      <c r="G26" s="4"/>
      <c r="H26" s="4"/>
      <c r="I26" s="4"/>
      <c r="J26" s="4"/>
      <c r="L26" s="4"/>
      <c r="M26" s="4"/>
      <c r="N26" s="4"/>
    </row>
    <row r="27" spans="2:15" ht="21.9" customHeight="1">
      <c r="B27" s="4"/>
      <c r="G27" s="4"/>
      <c r="H27" s="4"/>
      <c r="I27" s="4"/>
      <c r="J27" s="4"/>
      <c r="K27" s="4"/>
      <c r="L27" s="4"/>
      <c r="M27" s="4"/>
      <c r="N27" s="4"/>
    </row>
    <row r="28" spans="2:15" ht="21.9" customHeight="1">
      <c r="B28" s="4"/>
      <c r="D28" s="35"/>
      <c r="E28" s="35"/>
      <c r="F28" s="35"/>
      <c r="G28" s="4"/>
      <c r="H28" s="4"/>
      <c r="I28" s="4"/>
      <c r="J28" s="4"/>
      <c r="K28" s="4"/>
      <c r="L28" s="4"/>
      <c r="M28" s="4"/>
      <c r="N28" s="4"/>
    </row>
    <row r="29" spans="2:15" ht="21.9" customHeight="1">
      <c r="B29" s="4"/>
      <c r="G29" s="4"/>
      <c r="H29" s="4"/>
      <c r="I29" s="4"/>
      <c r="J29" s="4"/>
      <c r="K29" s="4"/>
      <c r="L29" s="4"/>
      <c r="M29" s="4"/>
      <c r="N29" s="4"/>
    </row>
    <row r="30" spans="2:15" ht="21.9" customHeight="1">
      <c r="B30" s="4"/>
      <c r="G30" s="4"/>
      <c r="H30" s="4"/>
      <c r="I30" s="4"/>
      <c r="J30" s="4"/>
      <c r="K30" s="4"/>
      <c r="L30" s="4"/>
      <c r="M30" s="4"/>
      <c r="N30" s="4"/>
    </row>
    <row r="31" spans="2:15" ht="21.9" customHeight="1">
      <c r="B31" s="4"/>
      <c r="G31" s="4"/>
      <c r="H31" s="4"/>
      <c r="I31" s="4"/>
      <c r="J31" s="4"/>
      <c r="K31" s="4"/>
      <c r="L31" s="4"/>
      <c r="M31" s="4"/>
      <c r="N31" s="4"/>
    </row>
    <row r="32" spans="2:15" ht="21.9" customHeight="1">
      <c r="B32" s="4"/>
      <c r="G32" s="4"/>
      <c r="H32" s="4"/>
      <c r="I32" s="4"/>
      <c r="J32" s="4"/>
      <c r="K32" s="4"/>
      <c r="L32" s="4"/>
      <c r="M32" s="4"/>
      <c r="N32" s="4"/>
    </row>
    <row r="34" spans="3:6" ht="21.9" customHeight="1">
      <c r="C34" s="1"/>
      <c r="D34" s="1"/>
      <c r="E34" s="1"/>
      <c r="F34" s="1"/>
    </row>
    <row r="54" spans="3:6" ht="21.9" customHeight="1">
      <c r="C54" s="46"/>
      <c r="D54" s="46"/>
      <c r="E54" s="46"/>
      <c r="F54" s="46"/>
    </row>
  </sheetData>
  <mergeCells count="7">
    <mergeCell ref="K3:L3"/>
    <mergeCell ref="M3:N3"/>
    <mergeCell ref="B3:B4"/>
    <mergeCell ref="B1:N1"/>
    <mergeCell ref="C3:D3"/>
    <mergeCell ref="E3:F3"/>
    <mergeCell ref="I3:J3"/>
  </mergeCells>
  <printOptions horizontalCentered="1" verticalCentered="1"/>
  <pageMargins left="0.19685039370078741" right="0.15748031496062992" top="0.19685039370078741" bottom="0.19685039370078741" header="0.31496062992125984" footer="0.19685039370078741"/>
  <pageSetup paperSize="9" scale="89" orientation="landscape" r:id="rId1"/>
  <headerFooter>
    <oddFooter>&amp;C&amp;14 13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30</vt:i4>
      </vt:variant>
      <vt:variant>
        <vt:lpstr>Named Ranges</vt:lpstr>
      </vt:variant>
      <vt:variant>
        <vt:i4>24</vt:i4>
      </vt:variant>
    </vt:vector>
  </HeadingPairs>
  <TitlesOfParts>
    <vt:vector size="54" baseType="lpstr">
      <vt:lpstr>جدول 1</vt:lpstr>
      <vt:lpstr>جدول 2</vt:lpstr>
      <vt:lpstr>جدول 3</vt:lpstr>
      <vt:lpstr>جدول 6</vt:lpstr>
      <vt:lpstr>جدول 7</vt:lpstr>
      <vt:lpstr>جدول 8</vt:lpstr>
      <vt:lpstr>جدول 9</vt:lpstr>
      <vt:lpstr>جدول10</vt:lpstr>
      <vt:lpstr>تابع جدول 10</vt:lpstr>
      <vt:lpstr>جدول 11</vt:lpstr>
      <vt:lpstr>تابع جدول 11</vt:lpstr>
      <vt:lpstr>جدول 12</vt:lpstr>
      <vt:lpstr>جدول 13</vt:lpstr>
      <vt:lpstr>نينوى</vt:lpstr>
      <vt:lpstr>كركوك </vt:lpstr>
      <vt:lpstr>ديالى</vt:lpstr>
      <vt:lpstr>الانبار</vt:lpstr>
      <vt:lpstr>بغداد</vt:lpstr>
      <vt:lpstr>بابل</vt:lpstr>
      <vt:lpstr>كربلاء</vt:lpstr>
      <vt:lpstr>واسط</vt:lpstr>
      <vt:lpstr>صلاح الدين</vt:lpstr>
      <vt:lpstr>النجف</vt:lpstr>
      <vt:lpstr>القادسية</vt:lpstr>
      <vt:lpstr>المثنى</vt:lpstr>
      <vt:lpstr>ذي قار</vt:lpstr>
      <vt:lpstr>ميسان</vt:lpstr>
      <vt:lpstr>البصرة</vt:lpstr>
      <vt:lpstr>Sheet1</vt:lpstr>
      <vt:lpstr>Sheet2</vt:lpstr>
      <vt:lpstr>الانبار!Print_Area</vt:lpstr>
      <vt:lpstr>البصرة!Print_Area</vt:lpstr>
      <vt:lpstr>القادسية!Print_Area</vt:lpstr>
      <vt:lpstr>المثنى!Print_Area</vt:lpstr>
      <vt:lpstr>النجف!Print_Area</vt:lpstr>
      <vt:lpstr>بابل!Print_Area</vt:lpstr>
      <vt:lpstr>بغداد!Print_Area</vt:lpstr>
      <vt:lpstr>'تابع جدول 10'!Print_Area</vt:lpstr>
      <vt:lpstr>'تابع جدول 11'!Print_Area</vt:lpstr>
      <vt:lpstr>'جدول 1'!Print_Area</vt:lpstr>
      <vt:lpstr>'جدول 11'!Print_Area</vt:lpstr>
      <vt:lpstr>'جدول 13'!Print_Area</vt:lpstr>
      <vt:lpstr>'جدول 2'!Print_Area</vt:lpstr>
      <vt:lpstr>'جدول 3'!Print_Area</vt:lpstr>
      <vt:lpstr>'جدول 6'!Print_Area</vt:lpstr>
      <vt:lpstr>'جدول 7'!Print_Area</vt:lpstr>
      <vt:lpstr>'جدول 8'!Print_Area</vt:lpstr>
      <vt:lpstr>'جدول 9'!Print_Area</vt:lpstr>
      <vt:lpstr>جدول10!Print_Area</vt:lpstr>
      <vt:lpstr>ديالى!Print_Area</vt:lpstr>
      <vt:lpstr>'ذي قار'!Print_Area</vt:lpstr>
      <vt:lpstr>'صلاح الدين'!Print_Area</vt:lpstr>
      <vt:lpstr>كربلاء!Print_Area</vt:lpstr>
      <vt:lpstr>واسط!Print_Area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Sahar Mohammad</dc:creator>
  <cp:lastModifiedBy>user</cp:lastModifiedBy>
  <cp:lastPrinted>2010-12-05T23:58:26Z</cp:lastPrinted>
  <dcterms:created xsi:type="dcterms:W3CDTF">2016-04-18T07:27:42Z</dcterms:created>
  <dcterms:modified xsi:type="dcterms:W3CDTF">2010-12-05T23:09:52Z</dcterms:modified>
</cp:coreProperties>
</file>